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5B47BA0F-AF37-4F38-B7D1-9C58F3C4A7A2}" xr6:coauthVersionLast="47" xr6:coauthVersionMax="47" xr10:uidLastSave="{00000000-0000-0000-0000-000000000000}"/>
  <bookViews>
    <workbookView xWindow="7680" yWindow="1545" windowWidth="15390" windowHeight="1405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E289" i="9"/>
  <c r="M288" i="9"/>
  <c r="L288" i="9"/>
  <c r="E288" i="9"/>
  <c r="M287" i="9"/>
  <c r="L287" i="9"/>
  <c r="E287" i="9"/>
  <c r="M286" i="9"/>
  <c r="L286" i="9"/>
  <c r="F286" i="9" s="1"/>
  <c r="E286" i="9"/>
  <c r="M285" i="9"/>
  <c r="L285" i="9"/>
  <c r="F285" i="9" s="1"/>
  <c r="E285" i="9"/>
  <c r="M284" i="9"/>
  <c r="L284" i="9"/>
  <c r="E284" i="9"/>
  <c r="M283" i="9"/>
  <c r="L283" i="9"/>
  <c r="F283" i="9" s="1"/>
  <c r="E283" i="9"/>
  <c r="M282" i="9"/>
  <c r="L282" i="9"/>
  <c r="E282" i="9"/>
  <c r="M281" i="9"/>
  <c r="L281" i="9"/>
  <c r="F281" i="9" s="1"/>
  <c r="E281" i="9"/>
  <c r="M280" i="9"/>
  <c r="L280" i="9"/>
  <c r="E280" i="9"/>
  <c r="M279" i="9"/>
  <c r="L279" i="9"/>
  <c r="E279" i="9"/>
  <c r="M278" i="9"/>
  <c r="L278" i="9"/>
  <c r="F278" i="9" s="1"/>
  <c r="E278" i="9"/>
  <c r="M277" i="9"/>
  <c r="L277" i="9"/>
  <c r="F277" i="9" s="1"/>
  <c r="E277" i="9"/>
  <c r="M276" i="9"/>
  <c r="L276" i="9"/>
  <c r="E276" i="9"/>
  <c r="M275" i="9"/>
  <c r="L275" i="9"/>
  <c r="F275" i="9" s="1"/>
  <c r="E275" i="9"/>
  <c r="M274" i="9"/>
  <c r="L274" i="9"/>
  <c r="F274" i="9" s="1"/>
  <c r="E274" i="9"/>
  <c r="M273" i="9"/>
  <c r="L273" i="9"/>
  <c r="F273" i="9" s="1"/>
  <c r="E273" i="9"/>
  <c r="M272" i="9"/>
  <c r="L272" i="9"/>
  <c r="E272" i="9"/>
  <c r="M271" i="9"/>
  <c r="L271" i="9"/>
  <c r="E271" i="9"/>
  <c r="M270" i="9"/>
  <c r="L270" i="9"/>
  <c r="E270" i="9"/>
  <c r="M269" i="9"/>
  <c r="L269" i="9"/>
  <c r="F269" i="9" s="1"/>
  <c r="E269" i="9"/>
  <c r="M268" i="9"/>
  <c r="L268" i="9"/>
  <c r="E268" i="9"/>
  <c r="M267" i="9"/>
  <c r="L267" i="9"/>
  <c r="E267" i="9"/>
  <c r="M266" i="9"/>
  <c r="L266" i="9"/>
  <c r="F266" i="9" s="1"/>
  <c r="E266" i="9"/>
  <c r="M265" i="9"/>
  <c r="L265" i="9"/>
  <c r="F265" i="9" s="1"/>
  <c r="E265" i="9"/>
  <c r="M264" i="9"/>
  <c r="L264" i="9"/>
  <c r="E264" i="9"/>
  <c r="M263" i="9"/>
  <c r="L263" i="9"/>
  <c r="E263" i="9"/>
  <c r="M262" i="9"/>
  <c r="L262" i="9"/>
  <c r="F262" i="9" s="1"/>
  <c r="E262" i="9"/>
  <c r="M261" i="9"/>
  <c r="L261" i="9"/>
  <c r="F261" i="9" s="1"/>
  <c r="E261" i="9"/>
  <c r="M260" i="9"/>
  <c r="L260" i="9"/>
  <c r="E260" i="9"/>
  <c r="M259" i="9"/>
  <c r="L259" i="9"/>
  <c r="F259" i="9" s="1"/>
  <c r="E259" i="9"/>
  <c r="M258" i="9"/>
  <c r="L258" i="9"/>
  <c r="E258" i="9"/>
  <c r="M257" i="9"/>
  <c r="L257" i="9"/>
  <c r="F257" i="9" s="1"/>
  <c r="E257" i="9"/>
  <c r="M256" i="9"/>
  <c r="L256" i="9"/>
  <c r="E256" i="9"/>
  <c r="M255" i="9"/>
  <c r="L255" i="9"/>
  <c r="E255" i="9"/>
  <c r="M254" i="9"/>
  <c r="L254" i="9"/>
  <c r="F254" i="9" s="1"/>
  <c r="E254" i="9"/>
  <c r="M253" i="9"/>
  <c r="L253" i="9"/>
  <c r="F253" i="9" s="1"/>
  <c r="E253" i="9"/>
  <c r="M252" i="9"/>
  <c r="L252" i="9"/>
  <c r="E252" i="9"/>
  <c r="M251" i="9"/>
  <c r="L251" i="9"/>
  <c r="F251" i="9" s="1"/>
  <c r="E251" i="9"/>
  <c r="M250" i="9"/>
  <c r="L250" i="9"/>
  <c r="F250" i="9" s="1"/>
  <c r="E250" i="9"/>
  <c r="M249" i="9"/>
  <c r="L249" i="9"/>
  <c r="F249" i="9" s="1"/>
  <c r="E249" i="9"/>
  <c r="M248" i="9"/>
  <c r="L248" i="9"/>
  <c r="E248" i="9"/>
  <c r="M247" i="9"/>
  <c r="L247" i="9"/>
  <c r="E247" i="9"/>
  <c r="M246" i="9"/>
  <c r="L246" i="9"/>
  <c r="E246" i="9"/>
  <c r="M245" i="9"/>
  <c r="L245" i="9"/>
  <c r="F245" i="9" s="1"/>
  <c r="E245" i="9"/>
  <c r="M244" i="9"/>
  <c r="L244" i="9"/>
  <c r="E244" i="9"/>
  <c r="M243" i="9"/>
  <c r="L243" i="9"/>
  <c r="F243" i="9" s="1"/>
  <c r="E243" i="9"/>
  <c r="M242" i="9"/>
  <c r="L242" i="9"/>
  <c r="F242" i="9" s="1"/>
  <c r="E242" i="9"/>
  <c r="M241" i="9"/>
  <c r="L241" i="9"/>
  <c r="F241" i="9" s="1"/>
  <c r="E241" i="9"/>
  <c r="M240" i="9"/>
  <c r="L240" i="9"/>
  <c r="E240" i="9"/>
  <c r="M239" i="9"/>
  <c r="L239" i="9"/>
  <c r="E239" i="9"/>
  <c r="M238" i="9"/>
  <c r="L238" i="9"/>
  <c r="F238" i="9" s="1"/>
  <c r="E238" i="9"/>
  <c r="B238" i="9" s="1"/>
  <c r="M237" i="9"/>
  <c r="L237" i="9"/>
  <c r="F237" i="9" s="1"/>
  <c r="E237" i="9"/>
  <c r="M236" i="9"/>
  <c r="L236" i="9"/>
  <c r="E236" i="9"/>
  <c r="M235" i="9"/>
  <c r="L235" i="9"/>
  <c r="F235" i="9" s="1"/>
  <c r="E235" i="9"/>
  <c r="M234" i="9"/>
  <c r="L234" i="9"/>
  <c r="E234" i="9"/>
  <c r="M233" i="9"/>
  <c r="L233" i="9"/>
  <c r="F233" i="9" s="1"/>
  <c r="E233" i="9"/>
  <c r="M232" i="9"/>
  <c r="L232" i="9"/>
  <c r="E232" i="9"/>
  <c r="M231" i="9"/>
  <c r="L231" i="9"/>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E168" i="9" s="1"/>
  <c r="F168" i="9"/>
  <c r="H167" i="9"/>
  <c r="G167" i="9"/>
  <c r="F167" i="9"/>
  <c r="H166" i="9"/>
  <c r="G166" i="9"/>
  <c r="F166" i="9"/>
  <c r="E166" i="9"/>
  <c r="B166" i="9" s="1"/>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E153" i="9" s="1"/>
  <c r="F153" i="9"/>
  <c r="H152" i="9"/>
  <c r="G152" i="9"/>
  <c r="E152" i="9" s="1"/>
  <c r="F152" i="9"/>
  <c r="H151" i="9"/>
  <c r="G151" i="9"/>
  <c r="E151" i="9" s="1"/>
  <c r="F151" i="9"/>
  <c r="H150" i="9"/>
  <c r="G150" i="9"/>
  <c r="F150" i="9"/>
  <c r="H149" i="9"/>
  <c r="G149" i="9"/>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E140" i="9" s="1"/>
  <c r="F140" i="9"/>
  <c r="H139" i="9"/>
  <c r="G139" i="9"/>
  <c r="E139" i="9" s="1"/>
  <c r="F139" i="9"/>
  <c r="H138" i="9"/>
  <c r="G138" i="9"/>
  <c r="F138" i="9"/>
  <c r="H137" i="9"/>
  <c r="G137" i="9"/>
  <c r="E137" i="9" s="1"/>
  <c r="F137" i="9"/>
  <c r="H136" i="9"/>
  <c r="G136" i="9"/>
  <c r="E136" i="9" s="1"/>
  <c r="F136" i="9"/>
  <c r="H135" i="9"/>
  <c r="G135" i="9"/>
  <c r="F135" i="9"/>
  <c r="H134" i="9"/>
  <c r="G134" i="9"/>
  <c r="F134" i="9"/>
  <c r="E134" i="9"/>
  <c r="B134" i="9" s="1"/>
  <c r="H133" i="9"/>
  <c r="G133" i="9"/>
  <c r="F133" i="9"/>
  <c r="H132" i="9"/>
  <c r="G132" i="9"/>
  <c r="E132" i="9" s="1"/>
  <c r="F132" i="9"/>
  <c r="H131" i="9"/>
  <c r="G131" i="9"/>
  <c r="F131" i="9"/>
  <c r="H130" i="9"/>
  <c r="G130" i="9"/>
  <c r="E130" i="9" s="1"/>
  <c r="F130" i="9"/>
  <c r="H129" i="9"/>
  <c r="G129" i="9"/>
  <c r="F129" i="9"/>
  <c r="H128" i="9"/>
  <c r="G128" i="9"/>
  <c r="F128" i="9"/>
  <c r="H127" i="9"/>
  <c r="G127" i="9"/>
  <c r="E127" i="9" s="1"/>
  <c r="F127" i="9"/>
  <c r="H126" i="9"/>
  <c r="G126" i="9"/>
  <c r="F126" i="9"/>
  <c r="E126" i="9"/>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H118" i="9"/>
  <c r="G118" i="9"/>
  <c r="F118" i="9"/>
  <c r="H117" i="9"/>
  <c r="G117" i="9"/>
  <c r="E117" i="9" s="1"/>
  <c r="F117" i="9"/>
  <c r="H116" i="9"/>
  <c r="G116" i="9"/>
  <c r="E116" i="9" s="1"/>
  <c r="F116" i="9"/>
  <c r="H115" i="9"/>
  <c r="G115" i="9"/>
  <c r="F115" i="9"/>
  <c r="H114" i="9"/>
  <c r="G114" i="9"/>
  <c r="E114" i="9" s="1"/>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E105" i="9" s="1"/>
  <c r="F105" i="9"/>
  <c r="H104" i="9"/>
  <c r="G104" i="9"/>
  <c r="E104" i="9" s="1"/>
  <c r="F104" i="9"/>
  <c r="H103" i="9"/>
  <c r="G103" i="9"/>
  <c r="F103" i="9"/>
  <c r="H102" i="9"/>
  <c r="G102" i="9"/>
  <c r="F102" i="9"/>
  <c r="H101" i="9"/>
  <c r="G101" i="9"/>
  <c r="E101" i="9" s="1"/>
  <c r="F101" i="9"/>
  <c r="H100" i="9"/>
  <c r="G100" i="9"/>
  <c r="E100" i="9" s="1"/>
  <c r="F100" i="9"/>
  <c r="H99" i="9"/>
  <c r="G99" i="9"/>
  <c r="F99" i="9"/>
  <c r="H98" i="9"/>
  <c r="G98" i="9"/>
  <c r="E98" i="9" s="1"/>
  <c r="F98" i="9"/>
  <c r="H97" i="9"/>
  <c r="G97" i="9"/>
  <c r="F97" i="9"/>
  <c r="H96" i="9"/>
  <c r="G96" i="9"/>
  <c r="E96" i="9" s="1"/>
  <c r="F96" i="9"/>
  <c r="H95" i="9"/>
  <c r="G95" i="9"/>
  <c r="F95" i="9"/>
  <c r="H94" i="9"/>
  <c r="G94" i="9"/>
  <c r="F94" i="9"/>
  <c r="H93" i="9"/>
  <c r="G93" i="9"/>
  <c r="E93" i="9" s="1"/>
  <c r="F93" i="9"/>
  <c r="H92" i="9"/>
  <c r="G92" i="9"/>
  <c r="E92" i="9" s="1"/>
  <c r="F92" i="9"/>
  <c r="H91" i="9"/>
  <c r="G91" i="9"/>
  <c r="F91" i="9"/>
  <c r="H90" i="9"/>
  <c r="G90" i="9"/>
  <c r="E90" i="9" s="1"/>
  <c r="F90" i="9"/>
  <c r="H89" i="9"/>
  <c r="G89" i="9"/>
  <c r="E89" i="9" s="1"/>
  <c r="F89" i="9"/>
  <c r="H88" i="9"/>
  <c r="G88" i="9"/>
  <c r="F88" i="9"/>
  <c r="E88" i="9"/>
  <c r="B88" i="9" s="1"/>
  <c r="H87" i="9"/>
  <c r="G87" i="9"/>
  <c r="F87" i="9"/>
  <c r="H86" i="9"/>
  <c r="G86" i="9"/>
  <c r="F86" i="9"/>
  <c r="H85" i="9"/>
  <c r="G85" i="9"/>
  <c r="F85" i="9"/>
  <c r="H84" i="9"/>
  <c r="G84" i="9"/>
  <c r="E84" i="9" s="1"/>
  <c r="F84" i="9"/>
  <c r="H83" i="9"/>
  <c r="G83" i="9"/>
  <c r="F83" i="9"/>
  <c r="H82" i="9"/>
  <c r="G82" i="9"/>
  <c r="F82" i="9"/>
  <c r="E82" i="9"/>
  <c r="B82" i="9" s="1"/>
  <c r="H81" i="9"/>
  <c r="G81" i="9"/>
  <c r="F81" i="9"/>
  <c r="H80" i="9"/>
  <c r="G80" i="9"/>
  <c r="E80" i="9" s="1"/>
  <c r="F80" i="9"/>
  <c r="H79" i="9"/>
  <c r="G79" i="9"/>
  <c r="F79" i="9"/>
  <c r="H78" i="9"/>
  <c r="G78" i="9"/>
  <c r="F78" i="9"/>
  <c r="H77" i="9"/>
  <c r="G77" i="9"/>
  <c r="F77" i="9"/>
  <c r="H76" i="9"/>
  <c r="G76" i="9"/>
  <c r="E76" i="9" s="1"/>
  <c r="B76" i="9" s="1"/>
  <c r="F76" i="9"/>
  <c r="H75" i="9"/>
  <c r="G75" i="9"/>
  <c r="F75" i="9"/>
  <c r="H74" i="9"/>
  <c r="G74" i="9"/>
  <c r="E74" i="9" s="1"/>
  <c r="F74" i="9"/>
  <c r="H73" i="9"/>
  <c r="G73" i="9"/>
  <c r="F73" i="9"/>
  <c r="H72" i="9"/>
  <c r="G72" i="9"/>
  <c r="F72" i="9"/>
  <c r="H71" i="9"/>
  <c r="G71" i="9"/>
  <c r="F71" i="9"/>
  <c r="H70" i="9"/>
  <c r="G70" i="9"/>
  <c r="E70" i="9" s="1"/>
  <c r="F70" i="9"/>
  <c r="H69" i="9"/>
  <c r="G69" i="9"/>
  <c r="E69" i="9" s="1"/>
  <c r="F69" i="9"/>
  <c r="B69" i="9" s="1"/>
  <c r="H68" i="9"/>
  <c r="G68" i="9"/>
  <c r="E68" i="9" s="1"/>
  <c r="F68" i="9"/>
  <c r="H67" i="9"/>
  <c r="G67" i="9"/>
  <c r="F67" i="9"/>
  <c r="H66" i="9"/>
  <c r="G66" i="9"/>
  <c r="F66" i="9"/>
  <c r="H65" i="9"/>
  <c r="G65" i="9"/>
  <c r="F65" i="9"/>
  <c r="H64" i="9"/>
  <c r="G64" i="9"/>
  <c r="E64" i="9" s="1"/>
  <c r="F64" i="9"/>
  <c r="H63" i="9"/>
  <c r="G63" i="9"/>
  <c r="F63" i="9"/>
  <c r="H62" i="9"/>
  <c r="G62" i="9"/>
  <c r="E62" i="9" s="1"/>
  <c r="F62" i="9"/>
  <c r="H61" i="9"/>
  <c r="G61" i="9"/>
  <c r="F61" i="9"/>
  <c r="H60" i="9"/>
  <c r="G60" i="9"/>
  <c r="E60" i="9" s="1"/>
  <c r="F60" i="9"/>
  <c r="H59" i="9"/>
  <c r="G59" i="9"/>
  <c r="F59" i="9"/>
  <c r="H58" i="9"/>
  <c r="G58" i="9"/>
  <c r="F58" i="9"/>
  <c r="H57" i="9"/>
  <c r="G57" i="9"/>
  <c r="E57" i="9" s="1"/>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E48" i="9" s="1"/>
  <c r="F48" i="9"/>
  <c r="H47" i="9"/>
  <c r="G47" i="9"/>
  <c r="F47" i="9"/>
  <c r="H46" i="9"/>
  <c r="G46" i="9"/>
  <c r="F46" i="9"/>
  <c r="E46" i="9"/>
  <c r="B46" i="9" s="1"/>
  <c r="H45" i="9"/>
  <c r="G45" i="9"/>
  <c r="F45" i="9"/>
  <c r="H44" i="9"/>
  <c r="G44" i="9"/>
  <c r="E44" i="9" s="1"/>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E35" i="9" s="1"/>
  <c r="F35" i="9"/>
  <c r="H34" i="9"/>
  <c r="G34" i="9"/>
  <c r="F34" i="9"/>
  <c r="E34" i="9"/>
  <c r="B34" i="9" s="1"/>
  <c r="H33" i="9"/>
  <c r="G33" i="9"/>
  <c r="E33" i="9" s="1"/>
  <c r="F33" i="9"/>
  <c r="H32" i="9"/>
  <c r="G32" i="9"/>
  <c r="F32" i="9"/>
  <c r="H31" i="9"/>
  <c r="G31" i="9"/>
  <c r="F31" i="9"/>
  <c r="H30" i="9"/>
  <c r="G30" i="9"/>
  <c r="E30" i="9" s="1"/>
  <c r="F30" i="9"/>
  <c r="H29" i="9"/>
  <c r="G29" i="9"/>
  <c r="F29" i="9"/>
  <c r="H28" i="9"/>
  <c r="G28" i="9"/>
  <c r="F28" i="9"/>
  <c r="H27" i="9"/>
  <c r="G27" i="9"/>
  <c r="F27" i="9"/>
  <c r="H26" i="9"/>
  <c r="G26" i="9"/>
  <c r="F26" i="9"/>
  <c r="H25" i="9"/>
  <c r="G25" i="9"/>
  <c r="E25" i="9" s="1"/>
  <c r="F25" i="9"/>
  <c r="F24" i="9"/>
  <c r="F4" i="9"/>
  <c r="O3" i="9"/>
  <c r="G296" i="9" s="1"/>
  <c r="I3" i="9"/>
  <c r="H3" i="9"/>
  <c r="G3" i="9"/>
  <c r="D104" i="8"/>
  <c r="D97" i="8"/>
  <c r="C1674" i="1" s="1"/>
  <c r="D92" i="8"/>
  <c r="D87" i="8"/>
  <c r="D82" i="8"/>
  <c r="C1659" i="1" s="1"/>
  <c r="D77" i="8"/>
  <c r="C1654" i="1" s="1"/>
  <c r="D72" i="8"/>
  <c r="C1649" i="1" s="1"/>
  <c r="D67" i="8"/>
  <c r="D62" i="8"/>
  <c r="D57" i="8"/>
  <c r="D52" i="8"/>
  <c r="D46" i="8"/>
  <c r="D37" i="8"/>
  <c r="C1614" i="1" s="1"/>
  <c r="D27" i="8"/>
  <c r="D18" i="8"/>
  <c r="C1595" i="1" s="1"/>
  <c r="H1595" i="1" s="1"/>
  <c r="D8" i="8"/>
  <c r="E44" i="7"/>
  <c r="I36" i="3" s="1"/>
  <c r="D44" i="7"/>
  <c r="E39" i="7"/>
  <c r="D39" i="7"/>
  <c r="E30" i="7"/>
  <c r="D30" i="7"/>
  <c r="E23" i="7"/>
  <c r="D1556" i="1" s="1"/>
  <c r="D23" i="7"/>
  <c r="C1556" i="1" s="1"/>
  <c r="E14" i="7"/>
  <c r="D1547" i="1" s="1"/>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C1495" i="1" s="1"/>
  <c r="F98" i="6"/>
  <c r="F97" i="6"/>
  <c r="F96" i="6"/>
  <c r="F95" i="6"/>
  <c r="E94" i="6"/>
  <c r="D1490" i="1" s="1"/>
  <c r="D94" i="6"/>
  <c r="F94" i="6" s="1"/>
  <c r="F93" i="6"/>
  <c r="F92" i="6"/>
  <c r="F91" i="6"/>
  <c r="E90" i="6"/>
  <c r="D1486"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E203" i="5" s="1"/>
  <c r="D204" i="5"/>
  <c r="F204" i="5" s="1"/>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E178" i="5" s="1"/>
  <c r="D181" i="5"/>
  <c r="C1185" i="1"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H649" i="1" s="1"/>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C520" i="1"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2" i="1" s="1"/>
  <c r="D427" i="4"/>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1" i="1" s="1"/>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9" i="1"/>
  <c r="C1668" i="1"/>
  <c r="C1667" i="1"/>
  <c r="C1666" i="1"/>
  <c r="C1665" i="1"/>
  <c r="C1664"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C1547" i="1"/>
  <c r="D1546" i="1"/>
  <c r="C1546" i="1"/>
  <c r="D1545" i="1"/>
  <c r="C1545" i="1"/>
  <c r="H1545" i="1" s="1"/>
  <c r="D1544" i="1"/>
  <c r="C1544" i="1"/>
  <c r="D1543" i="1"/>
  <c r="C1543" i="1"/>
  <c r="D1542" i="1"/>
  <c r="C1542" i="1"/>
  <c r="D1541" i="1"/>
  <c r="C1541" i="1"/>
  <c r="D1540" i="1"/>
  <c r="C1540" i="1"/>
  <c r="D1536" i="1"/>
  <c r="C1536" i="1"/>
  <c r="D1535" i="1"/>
  <c r="C1535" i="1"/>
  <c r="D1534" i="1"/>
  <c r="C1534" i="1"/>
  <c r="G1534" i="1" s="1"/>
  <c r="D1533" i="1"/>
  <c r="C1533" i="1"/>
  <c r="H1533" i="1" s="1"/>
  <c r="D1532" i="1"/>
  <c r="C1532" i="1"/>
  <c r="H1532" i="1" s="1"/>
  <c r="D1531" i="1"/>
  <c r="C1531" i="1"/>
  <c r="D1530" i="1"/>
  <c r="C1530" i="1"/>
  <c r="H1530" i="1" s="1"/>
  <c r="D1529" i="1"/>
  <c r="C1529" i="1"/>
  <c r="D1528" i="1"/>
  <c r="C1528" i="1"/>
  <c r="H1528" i="1" s="1"/>
  <c r="D1527" i="1"/>
  <c r="C1527" i="1"/>
  <c r="D1526" i="1"/>
  <c r="C1526" i="1"/>
  <c r="D1525" i="1"/>
  <c r="D1524" i="1"/>
  <c r="C1524" i="1"/>
  <c r="D1523" i="1"/>
  <c r="C1523" i="1"/>
  <c r="D1522" i="1"/>
  <c r="C1522" i="1"/>
  <c r="D1521" i="1"/>
  <c r="C1521" i="1"/>
  <c r="D1520" i="1"/>
  <c r="C1520" i="1"/>
  <c r="D1519" i="1"/>
  <c r="C1519" i="1"/>
  <c r="G1519" i="1" s="1"/>
  <c r="D1518" i="1"/>
  <c r="D1517" i="1"/>
  <c r="C1517" i="1"/>
  <c r="D1516" i="1"/>
  <c r="C1516" i="1"/>
  <c r="D1515" i="1"/>
  <c r="C1515" i="1"/>
  <c r="H1515" i="1" s="1"/>
  <c r="D1514" i="1"/>
  <c r="D1513" i="1"/>
  <c r="C1513" i="1"/>
  <c r="D1512" i="1"/>
  <c r="C1512" i="1"/>
  <c r="C1511" i="1"/>
  <c r="D1509" i="1"/>
  <c r="C1509" i="1"/>
  <c r="D1508" i="1"/>
  <c r="C1508" i="1"/>
  <c r="D1507" i="1"/>
  <c r="C1507" i="1"/>
  <c r="D1506" i="1"/>
  <c r="C1506" i="1"/>
  <c r="H1506" i="1" s="1"/>
  <c r="D1505" i="1"/>
  <c r="C1505" i="1"/>
  <c r="D1504" i="1"/>
  <c r="C1504" i="1"/>
  <c r="D1503" i="1"/>
  <c r="C1503" i="1"/>
  <c r="D1502" i="1"/>
  <c r="C1502" i="1"/>
  <c r="H1502" i="1" s="1"/>
  <c r="D1501" i="1"/>
  <c r="C1501" i="1"/>
  <c r="D1500" i="1"/>
  <c r="C1500" i="1"/>
  <c r="D1499" i="1"/>
  <c r="C1499" i="1"/>
  <c r="D1498" i="1"/>
  <c r="C1498" i="1"/>
  <c r="G1498" i="1" s="1"/>
  <c r="D1497" i="1"/>
  <c r="C1497" i="1"/>
  <c r="D1496" i="1"/>
  <c r="C1496" i="1"/>
  <c r="D1495" i="1"/>
  <c r="D1494" i="1"/>
  <c r="C1494" i="1"/>
  <c r="D1493" i="1"/>
  <c r="C1493" i="1"/>
  <c r="D1492" i="1"/>
  <c r="C1492" i="1"/>
  <c r="H1492" i="1" s="1"/>
  <c r="D1491" i="1"/>
  <c r="C1491" i="1"/>
  <c r="H1491" i="1" s="1"/>
  <c r="C1490" i="1"/>
  <c r="D1489" i="1"/>
  <c r="C1489" i="1"/>
  <c r="D1488" i="1"/>
  <c r="C1488" i="1"/>
  <c r="H1488" i="1" s="1"/>
  <c r="D1487" i="1"/>
  <c r="C1487" i="1"/>
  <c r="C1486" i="1"/>
  <c r="D1484" i="1"/>
  <c r="C1484" i="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D1468" i="1"/>
  <c r="C1468" i="1"/>
  <c r="H1468" i="1" s="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H1456" i="1" s="1"/>
  <c r="D1455" i="1"/>
  <c r="C1455" i="1"/>
  <c r="D1454" i="1"/>
  <c r="C1454" i="1"/>
  <c r="D1453" i="1"/>
  <c r="C1453" i="1"/>
  <c r="D1452" i="1"/>
  <c r="C1452" i="1"/>
  <c r="H1452" i="1" s="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D1430" i="1"/>
  <c r="C1430" i="1"/>
  <c r="D1429" i="1"/>
  <c r="C1429" i="1"/>
  <c r="D1428" i="1"/>
  <c r="C1428" i="1"/>
  <c r="H1428" i="1" s="1"/>
  <c r="D1427" i="1"/>
  <c r="C1427" i="1"/>
  <c r="G1427" i="1" s="1"/>
  <c r="D1426" i="1"/>
  <c r="C1426" i="1"/>
  <c r="D1425" i="1"/>
  <c r="C1425" i="1"/>
  <c r="D1424" i="1"/>
  <c r="D1423" i="1"/>
  <c r="C1423" i="1"/>
  <c r="D1422" i="1"/>
  <c r="C1422" i="1"/>
  <c r="H1422" i="1" s="1"/>
  <c r="D1421" i="1"/>
  <c r="C1421" i="1"/>
  <c r="D1420" i="1"/>
  <c r="C1420" i="1"/>
  <c r="D1419" i="1"/>
  <c r="C1419" i="1"/>
  <c r="D1418" i="1"/>
  <c r="C1418" i="1"/>
  <c r="G1418" i="1" s="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H1301" i="1" s="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D1262" i="1"/>
  <c r="C1262" i="1"/>
  <c r="D1261" i="1"/>
  <c r="C1261" i="1"/>
  <c r="D1260" i="1"/>
  <c r="C1260" i="1"/>
  <c r="D1258" i="1"/>
  <c r="C1258" i="1"/>
  <c r="D1257" i="1"/>
  <c r="C1257" i="1"/>
  <c r="D1256" i="1"/>
  <c r="C1256"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G1241" i="1" s="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C1215" i="1"/>
  <c r="D1214" i="1"/>
  <c r="C1214" i="1"/>
  <c r="G1214" i="1" s="1"/>
  <c r="D1213" i="1"/>
  <c r="C1213" i="1"/>
  <c r="D1212" i="1"/>
  <c r="C1212" i="1"/>
  <c r="D1211" i="1"/>
  <c r="C1211" i="1"/>
  <c r="G1211" i="1" s="1"/>
  <c r="D1210" i="1"/>
  <c r="C1210" i="1"/>
  <c r="D1209" i="1"/>
  <c r="C1209" i="1"/>
  <c r="D1208"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H1188" i="1" s="1"/>
  <c r="D1187" i="1"/>
  <c r="C1187" i="1"/>
  <c r="D1186" i="1"/>
  <c r="C1186" i="1"/>
  <c r="D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D1155" i="1"/>
  <c r="C1155" i="1"/>
  <c r="D1154" i="1"/>
  <c r="C1154" i="1"/>
  <c r="D1153" i="1"/>
  <c r="C1153" i="1"/>
  <c r="D1151" i="1"/>
  <c r="C1151" i="1"/>
  <c r="D1150" i="1"/>
  <c r="C1150" i="1"/>
  <c r="D1149" i="1"/>
  <c r="C1149" i="1"/>
  <c r="H1149" i="1" s="1"/>
  <c r="D1148" i="1"/>
  <c r="C1148" i="1"/>
  <c r="D1147" i="1"/>
  <c r="C1147" i="1"/>
  <c r="D1146" i="1"/>
  <c r="C1146" i="1"/>
  <c r="D1145" i="1"/>
  <c r="C1145" i="1"/>
  <c r="G1145" i="1" s="1"/>
  <c r="D1144" i="1"/>
  <c r="C1144" i="1"/>
  <c r="D1143" i="1"/>
  <c r="C1143" i="1"/>
  <c r="D1142" i="1"/>
  <c r="C1142" i="1"/>
  <c r="D1141" i="1"/>
  <c r="C1141" i="1"/>
  <c r="D1140" i="1"/>
  <c r="D1139" i="1"/>
  <c r="C1139" i="1"/>
  <c r="G1139" i="1" s="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D1111" i="1"/>
  <c r="C1111" i="1"/>
  <c r="D1110" i="1"/>
  <c r="C1110" i="1"/>
  <c r="H1110" i="1" s="1"/>
  <c r="D1109" i="1"/>
  <c r="C1109" i="1"/>
  <c r="G1109" i="1" s="1"/>
  <c r="D1108" i="1"/>
  <c r="C1108" i="1"/>
  <c r="D1107" i="1"/>
  <c r="C1107" i="1"/>
  <c r="D1106" i="1"/>
  <c r="C1106" i="1"/>
  <c r="G1106" i="1" s="1"/>
  <c r="D1105" i="1"/>
  <c r="C1105" i="1"/>
  <c r="D1104" i="1"/>
  <c r="C1104" i="1"/>
  <c r="D1103" i="1"/>
  <c r="C1103" i="1"/>
  <c r="D1102" i="1"/>
  <c r="C1102" i="1"/>
  <c r="D1101" i="1"/>
  <c r="C1101" i="1"/>
  <c r="D1100" i="1"/>
  <c r="C1100" i="1"/>
  <c r="D1099" i="1"/>
  <c r="C1099" i="1"/>
  <c r="D1098" i="1"/>
  <c r="C1098" i="1"/>
  <c r="H1098" i="1" s="1"/>
  <c r="D1097" i="1"/>
  <c r="C1097" i="1"/>
  <c r="G1097" i="1" s="1"/>
  <c r="D1096" i="1"/>
  <c r="C1096" i="1"/>
  <c r="D1095" i="1"/>
  <c r="C1095" i="1"/>
  <c r="D1094" i="1"/>
  <c r="C1094" i="1"/>
  <c r="G1094" i="1" s="1"/>
  <c r="D1092" i="1"/>
  <c r="C1092" i="1"/>
  <c r="H1092" i="1" s="1"/>
  <c r="D1091" i="1"/>
  <c r="C1091" i="1"/>
  <c r="D1090" i="1"/>
  <c r="C1090" i="1"/>
  <c r="D1089" i="1"/>
  <c r="C1089" i="1"/>
  <c r="H1089" i="1" s="1"/>
  <c r="D1088" i="1"/>
  <c r="C1088" i="1"/>
  <c r="D1087" i="1"/>
  <c r="C1087" i="1"/>
  <c r="D1086" i="1"/>
  <c r="C1086" i="1"/>
  <c r="D1085" i="1"/>
  <c r="C1085" i="1"/>
  <c r="G1085" i="1" s="1"/>
  <c r="D1084" i="1"/>
  <c r="C1084" i="1"/>
  <c r="D1083" i="1"/>
  <c r="C1083" i="1"/>
  <c r="D1082" i="1"/>
  <c r="C1082" i="1"/>
  <c r="C1081" i="1"/>
  <c r="D1080" i="1"/>
  <c r="C1080" i="1"/>
  <c r="H1080" i="1" s="1"/>
  <c r="D1079" i="1"/>
  <c r="C1079" i="1"/>
  <c r="G1079" i="1" s="1"/>
  <c r="D1078" i="1"/>
  <c r="C1078" i="1"/>
  <c r="D1077" i="1"/>
  <c r="C1077" i="1"/>
  <c r="H1077" i="1" s="1"/>
  <c r="D1076" i="1"/>
  <c r="C1076" i="1"/>
  <c r="D1073" i="1"/>
  <c r="C1073" i="1"/>
  <c r="G1073" i="1" s="1"/>
  <c r="D1072" i="1"/>
  <c r="C1072" i="1"/>
  <c r="D1071" i="1"/>
  <c r="C1071" i="1"/>
  <c r="H1071" i="1" s="1"/>
  <c r="D1070" i="1"/>
  <c r="C1070" i="1"/>
  <c r="G1070" i="1" s="1"/>
  <c r="D1069" i="1"/>
  <c r="C1069" i="1"/>
  <c r="D1068" i="1"/>
  <c r="D1067" i="1"/>
  <c r="C1067" i="1"/>
  <c r="D1066" i="1"/>
  <c r="C1066" i="1"/>
  <c r="D1065" i="1"/>
  <c r="C1065" i="1"/>
  <c r="D1064" i="1"/>
  <c r="C1064" i="1"/>
  <c r="G1064" i="1" s="1"/>
  <c r="D1063" i="1"/>
  <c r="C1063" i="1"/>
  <c r="D1062" i="1"/>
  <c r="C1062" i="1"/>
  <c r="C1061" i="1"/>
  <c r="D1060" i="1"/>
  <c r="C1060" i="1"/>
  <c r="D1059" i="1"/>
  <c r="C1059" i="1"/>
  <c r="D1058" i="1"/>
  <c r="C1058" i="1"/>
  <c r="G1058" i="1" s="1"/>
  <c r="C1057" i="1"/>
  <c r="D1056" i="1"/>
  <c r="C1056" i="1"/>
  <c r="D1055" i="1"/>
  <c r="C1055" i="1"/>
  <c r="D1054" i="1"/>
  <c r="C1054" i="1"/>
  <c r="D1053" i="1"/>
  <c r="C1053" i="1"/>
  <c r="H1053" i="1" s="1"/>
  <c r="D1052" i="1"/>
  <c r="C1052" i="1"/>
  <c r="D1051" i="1"/>
  <c r="C1051" i="1"/>
  <c r="D1050" i="1"/>
  <c r="C1050" i="1"/>
  <c r="D1049" i="1"/>
  <c r="C1049" i="1"/>
  <c r="G1049" i="1" s="1"/>
  <c r="D1048" i="1"/>
  <c r="C1048" i="1"/>
  <c r="H1048" i="1" s="1"/>
  <c r="D1047" i="1"/>
  <c r="C1047" i="1"/>
  <c r="D1046" i="1"/>
  <c r="D1045" i="1"/>
  <c r="C1045" i="1"/>
  <c r="D1044" i="1"/>
  <c r="C1044" i="1"/>
  <c r="H1044" i="1" s="1"/>
  <c r="D1043" i="1"/>
  <c r="C1043" i="1"/>
  <c r="D1042" i="1"/>
  <c r="C1042" i="1"/>
  <c r="H1042" i="1" s="1"/>
  <c r="D1041" i="1"/>
  <c r="C1041" i="1"/>
  <c r="H1041" i="1" s="1"/>
  <c r="D1040" i="1"/>
  <c r="C1040" i="1"/>
  <c r="D1039" i="1"/>
  <c r="C1039" i="1"/>
  <c r="D1038" i="1"/>
  <c r="C1038" i="1"/>
  <c r="D1037" i="1"/>
  <c r="C1037" i="1"/>
  <c r="G1037" i="1" s="1"/>
  <c r="D1036" i="1"/>
  <c r="C1036" i="1"/>
  <c r="H1036" i="1" s="1"/>
  <c r="D1035" i="1"/>
  <c r="C1035" i="1"/>
  <c r="C1034" i="1"/>
  <c r="H1034" i="1" s="1"/>
  <c r="D1033" i="1"/>
  <c r="C1033" i="1"/>
  <c r="D1032" i="1"/>
  <c r="C1032" i="1"/>
  <c r="H1032" i="1" s="1"/>
  <c r="D1031" i="1"/>
  <c r="C1031" i="1"/>
  <c r="D1030" i="1"/>
  <c r="C1030" i="1"/>
  <c r="H1030" i="1" s="1"/>
  <c r="D1029" i="1"/>
  <c r="C1029" i="1"/>
  <c r="H1029" i="1" s="1"/>
  <c r="D1028" i="1"/>
  <c r="C1028" i="1"/>
  <c r="D1027" i="1"/>
  <c r="C1027" i="1"/>
  <c r="D1026" i="1"/>
  <c r="C1026" i="1"/>
  <c r="H1026" i="1" s="1"/>
  <c r="D1025" i="1"/>
  <c r="C1025" i="1"/>
  <c r="C1024" i="1"/>
  <c r="D1023" i="1"/>
  <c r="C1023" i="1"/>
  <c r="D1022" i="1"/>
  <c r="C1022" i="1"/>
  <c r="D1021" i="1"/>
  <c r="C1021" i="1"/>
  <c r="H1021" i="1" s="1"/>
  <c r="D1020" i="1"/>
  <c r="C1020" i="1"/>
  <c r="D1019" i="1"/>
  <c r="C1019" i="1"/>
  <c r="D1018" i="1"/>
  <c r="D1016" i="1"/>
  <c r="C1016" i="1"/>
  <c r="H1016" i="1" s="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H1002" i="1" s="1"/>
  <c r="D1001" i="1"/>
  <c r="C1001" i="1"/>
  <c r="D1000" i="1"/>
  <c r="C1000" i="1"/>
  <c r="D999" i="1"/>
  <c r="C999" i="1"/>
  <c r="H999" i="1" s="1"/>
  <c r="D998" i="1"/>
  <c r="C998" i="1"/>
  <c r="D997" i="1"/>
  <c r="C997" i="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H987" i="1" s="1"/>
  <c r="D986" i="1"/>
  <c r="C986" i="1"/>
  <c r="H986" i="1" s="1"/>
  <c r="D985" i="1"/>
  <c r="C985" i="1"/>
  <c r="D984" i="1"/>
  <c r="C984" i="1"/>
  <c r="D983" i="1"/>
  <c r="C983" i="1"/>
  <c r="H983" i="1" s="1"/>
  <c r="D982" i="1"/>
  <c r="C982" i="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D967" i="1"/>
  <c r="C967" i="1"/>
  <c r="H967" i="1" s="1"/>
  <c r="D966" i="1"/>
  <c r="C966" i="1"/>
  <c r="H966" i="1" s="1"/>
  <c r="D965" i="1"/>
  <c r="C965" i="1"/>
  <c r="H965" i="1" s="1"/>
  <c r="D964" i="1"/>
  <c r="C964" i="1"/>
  <c r="D963" i="1"/>
  <c r="C963" i="1"/>
  <c r="H963" i="1" s="1"/>
  <c r="D962" i="1"/>
  <c r="C962" i="1"/>
  <c r="H962" i="1" s="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H950" i="1" s="1"/>
  <c r="D949" i="1"/>
  <c r="C949" i="1"/>
  <c r="D948" i="1"/>
  <c r="C948" i="1"/>
  <c r="D947" i="1"/>
  <c r="C947" i="1"/>
  <c r="D946" i="1"/>
  <c r="C946" i="1"/>
  <c r="D945" i="1"/>
  <c r="C945" i="1"/>
  <c r="D944" i="1"/>
  <c r="C944" i="1"/>
  <c r="D943" i="1"/>
  <c r="C943" i="1"/>
  <c r="D942" i="1"/>
  <c r="C942" i="1"/>
  <c r="H942" i="1" s="1"/>
  <c r="D941" i="1"/>
  <c r="C941" i="1"/>
  <c r="D940" i="1"/>
  <c r="C940" i="1"/>
  <c r="D939" i="1"/>
  <c r="C939" i="1"/>
  <c r="H939" i="1" s="1"/>
  <c r="D938" i="1"/>
  <c r="C938" i="1"/>
  <c r="H938" i="1" s="1"/>
  <c r="D937" i="1"/>
  <c r="C937" i="1"/>
  <c r="D936" i="1"/>
  <c r="C936" i="1"/>
  <c r="D935" i="1"/>
  <c r="C935" i="1"/>
  <c r="H935" i="1" s="1"/>
  <c r="D934" i="1"/>
  <c r="C934" i="1"/>
  <c r="H934" i="1" s="1"/>
  <c r="D933" i="1"/>
  <c r="C933" i="1"/>
  <c r="H933" i="1" s="1"/>
  <c r="D932" i="1"/>
  <c r="C932" i="1"/>
  <c r="D931" i="1"/>
  <c r="C931" i="1"/>
  <c r="D930" i="1"/>
  <c r="C930" i="1"/>
  <c r="H930" i="1" s="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H915" i="1" s="1"/>
  <c r="D914" i="1"/>
  <c r="C914" i="1"/>
  <c r="H914" i="1" s="1"/>
  <c r="D913" i="1"/>
  <c r="C913" i="1"/>
  <c r="H913" i="1" s="1"/>
  <c r="D912" i="1"/>
  <c r="C912" i="1"/>
  <c r="D911" i="1"/>
  <c r="C911" i="1"/>
  <c r="H911" i="1" s="1"/>
  <c r="D910" i="1"/>
  <c r="C910" i="1"/>
  <c r="D909" i="1"/>
  <c r="C909" i="1"/>
  <c r="H909" i="1" s="1"/>
  <c r="D908" i="1"/>
  <c r="C908" i="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D895" i="1"/>
  <c r="C895" i="1"/>
  <c r="D894" i="1"/>
  <c r="C894" i="1"/>
  <c r="H894" i="1" s="1"/>
  <c r="D893" i="1"/>
  <c r="C893" i="1"/>
  <c r="D892" i="1"/>
  <c r="C892" i="1"/>
  <c r="D891" i="1"/>
  <c r="C891" i="1"/>
  <c r="D890" i="1"/>
  <c r="C890" i="1"/>
  <c r="H890" i="1" s="1"/>
  <c r="D889" i="1"/>
  <c r="C889" i="1"/>
  <c r="D888" i="1"/>
  <c r="C888" i="1"/>
  <c r="D887" i="1"/>
  <c r="C887" i="1"/>
  <c r="D886" i="1"/>
  <c r="C886" i="1"/>
  <c r="H886" i="1" s="1"/>
  <c r="D885" i="1"/>
  <c r="C885" i="1"/>
  <c r="H885" i="1" s="1"/>
  <c r="D884" i="1"/>
  <c r="C884" i="1"/>
  <c r="D883" i="1"/>
  <c r="C883" i="1"/>
  <c r="D882" i="1"/>
  <c r="C882" i="1"/>
  <c r="H882" i="1" s="1"/>
  <c r="D881" i="1"/>
  <c r="C881" i="1"/>
  <c r="H881" i="1" s="1"/>
  <c r="D880" i="1"/>
  <c r="C880" i="1"/>
  <c r="D879" i="1"/>
  <c r="C879" i="1"/>
  <c r="D878" i="1"/>
  <c r="C878" i="1"/>
  <c r="H878" i="1" s="1"/>
  <c r="D877" i="1"/>
  <c r="C877" i="1"/>
  <c r="D876" i="1"/>
  <c r="C876" i="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D859" i="1"/>
  <c r="C859" i="1"/>
  <c r="H859" i="1" s="1"/>
  <c r="D858" i="1"/>
  <c r="C858" i="1"/>
  <c r="H858" i="1" s="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H845" i="1" s="1"/>
  <c r="D844" i="1"/>
  <c r="C844" i="1"/>
  <c r="D843" i="1"/>
  <c r="C843" i="1"/>
  <c r="G843" i="1" s="1"/>
  <c r="D842" i="1"/>
  <c r="C842" i="1"/>
  <c r="H842" i="1" s="1"/>
  <c r="D841" i="1"/>
  <c r="C841" i="1"/>
  <c r="H841" i="1" s="1"/>
  <c r="D840" i="1"/>
  <c r="C840" i="1"/>
  <c r="D839" i="1"/>
  <c r="C839" i="1"/>
  <c r="D838" i="1"/>
  <c r="C838" i="1"/>
  <c r="D837" i="1"/>
  <c r="C837" i="1"/>
  <c r="D836" i="1"/>
  <c r="C836" i="1"/>
  <c r="D835" i="1"/>
  <c r="C835" i="1"/>
  <c r="D834" i="1"/>
  <c r="C834" i="1"/>
  <c r="H834" i="1" s="1"/>
  <c r="D833" i="1"/>
  <c r="C833" i="1"/>
  <c r="D832" i="1"/>
  <c r="C832" i="1"/>
  <c r="D831" i="1"/>
  <c r="C831" i="1"/>
  <c r="D830" i="1"/>
  <c r="C830" i="1"/>
  <c r="H830" i="1" s="1"/>
  <c r="D829" i="1"/>
  <c r="C829" i="1"/>
  <c r="D828" i="1"/>
  <c r="C828" i="1"/>
  <c r="D827" i="1"/>
  <c r="C827" i="1"/>
  <c r="H827" i="1" s="1"/>
  <c r="D826" i="1"/>
  <c r="C826" i="1"/>
  <c r="D825" i="1"/>
  <c r="C825" i="1"/>
  <c r="G825" i="1" s="1"/>
  <c r="D824" i="1"/>
  <c r="C824" i="1"/>
  <c r="D823" i="1"/>
  <c r="C823" i="1"/>
  <c r="H823" i="1" s="1"/>
  <c r="D822" i="1"/>
  <c r="C822" i="1"/>
  <c r="D821" i="1"/>
  <c r="C821" i="1"/>
  <c r="H821" i="1" s="1"/>
  <c r="D820" i="1"/>
  <c r="C820" i="1"/>
  <c r="D819" i="1"/>
  <c r="C819" i="1"/>
  <c r="D818" i="1"/>
  <c r="C818" i="1"/>
  <c r="H818" i="1" s="1"/>
  <c r="D817" i="1"/>
  <c r="C817" i="1"/>
  <c r="D816" i="1"/>
  <c r="C816" i="1"/>
  <c r="D815" i="1"/>
  <c r="C815" i="1"/>
  <c r="D814" i="1"/>
  <c r="C814" i="1"/>
  <c r="H814" i="1" s="1"/>
  <c r="D813" i="1"/>
  <c r="C813" i="1"/>
  <c r="H813" i="1" s="1"/>
  <c r="D812" i="1"/>
  <c r="C812" i="1"/>
  <c r="D811" i="1"/>
  <c r="C811" i="1"/>
  <c r="D810" i="1"/>
  <c r="C810" i="1"/>
  <c r="H810" i="1" s="1"/>
  <c r="D809" i="1"/>
  <c r="C809" i="1"/>
  <c r="H809" i="1" s="1"/>
  <c r="D808" i="1"/>
  <c r="C808" i="1"/>
  <c r="D807" i="1"/>
  <c r="C807" i="1"/>
  <c r="G807" i="1" s="1"/>
  <c r="D806" i="1"/>
  <c r="C806" i="1"/>
  <c r="D805" i="1"/>
  <c r="C805" i="1"/>
  <c r="H805" i="1" s="1"/>
  <c r="D804" i="1"/>
  <c r="C804" i="1"/>
  <c r="D803" i="1"/>
  <c r="C803" i="1"/>
  <c r="H803" i="1" s="1"/>
  <c r="D802" i="1"/>
  <c r="C802" i="1"/>
  <c r="G802" i="1" s="1"/>
  <c r="D801" i="1"/>
  <c r="C801" i="1"/>
  <c r="D800" i="1"/>
  <c r="C800" i="1"/>
  <c r="D799" i="1"/>
  <c r="C799" i="1"/>
  <c r="H799" i="1" s="1"/>
  <c r="D798" i="1"/>
  <c r="C798" i="1"/>
  <c r="H798" i="1" s="1"/>
  <c r="D797" i="1"/>
  <c r="C797" i="1"/>
  <c r="D796" i="1"/>
  <c r="C796" i="1"/>
  <c r="D795" i="1"/>
  <c r="C795" i="1"/>
  <c r="H795" i="1" s="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8" i="1"/>
  <c r="C648" i="1"/>
  <c r="H648" i="1" s="1"/>
  <c r="D647" i="1"/>
  <c r="C647" i="1"/>
  <c r="H647" i="1" s="1"/>
  <c r="D646" i="1"/>
  <c r="C646" i="1"/>
  <c r="D645" i="1"/>
  <c r="C645" i="1"/>
  <c r="H645" i="1" s="1"/>
  <c r="D636" i="1"/>
  <c r="C636" i="1"/>
  <c r="D635" i="1"/>
  <c r="C635" i="1"/>
  <c r="D632" i="1"/>
  <c r="C632" i="1"/>
  <c r="D631" i="1"/>
  <c r="C631" i="1"/>
  <c r="H631" i="1" s="1"/>
  <c r="D630" i="1"/>
  <c r="C630" i="1"/>
  <c r="D629" i="1"/>
  <c r="C629" i="1"/>
  <c r="D628" i="1"/>
  <c r="C628" i="1"/>
  <c r="D627" i="1"/>
  <c r="C627" i="1"/>
  <c r="H627" i="1" s="1"/>
  <c r="D626" i="1"/>
  <c r="C626" i="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H603" i="1" s="1"/>
  <c r="D602" i="1"/>
  <c r="C602" i="1"/>
  <c r="H602" i="1" s="1"/>
  <c r="C601" i="1"/>
  <c r="D600" i="1"/>
  <c r="C600" i="1"/>
  <c r="H600" i="1" s="1"/>
  <c r="D599" i="1"/>
  <c r="C599" i="1"/>
  <c r="H599" i="1" s="1"/>
  <c r="D598" i="1"/>
  <c r="C598" i="1"/>
  <c r="H598" i="1" s="1"/>
  <c r="D597" i="1"/>
  <c r="C597" i="1"/>
  <c r="H597" i="1" s="1"/>
  <c r="D596" i="1"/>
  <c r="C596" i="1"/>
  <c r="D595" i="1"/>
  <c r="C595" i="1"/>
  <c r="D594" i="1"/>
  <c r="C594" i="1"/>
  <c r="H594" i="1" s="1"/>
  <c r="D593" i="1"/>
  <c r="C593" i="1"/>
  <c r="C592" i="1"/>
  <c r="D590" i="1"/>
  <c r="C590" i="1"/>
  <c r="H590" i="1" s="1"/>
  <c r="D589" i="1"/>
  <c r="C589" i="1"/>
  <c r="D588" i="1"/>
  <c r="C588" i="1"/>
  <c r="H588" i="1" s="1"/>
  <c r="D587" i="1"/>
  <c r="C587" i="1"/>
  <c r="H587" i="1" s="1"/>
  <c r="D586" i="1"/>
  <c r="C586" i="1"/>
  <c r="H586" i="1" s="1"/>
  <c r="D585" i="1"/>
  <c r="C585" i="1"/>
  <c r="D584" i="1"/>
  <c r="C584" i="1"/>
  <c r="H584" i="1" s="1"/>
  <c r="D583" i="1"/>
  <c r="C583" i="1"/>
  <c r="H583" i="1" s="1"/>
  <c r="D582" i="1"/>
  <c r="C582" i="1"/>
  <c r="H582" i="1" s="1"/>
  <c r="D581" i="1"/>
  <c r="C581" i="1"/>
  <c r="D580" i="1"/>
  <c r="C580" i="1"/>
  <c r="C579" i="1"/>
  <c r="D577" i="1"/>
  <c r="C577" i="1"/>
  <c r="D576" i="1"/>
  <c r="C576" i="1"/>
  <c r="D575" i="1"/>
  <c r="D574" i="1"/>
  <c r="C574" i="1"/>
  <c r="D573" i="1"/>
  <c r="C573" i="1"/>
  <c r="H573" i="1" s="1"/>
  <c r="D572" i="1"/>
  <c r="C572" i="1"/>
  <c r="D571" i="1"/>
  <c r="C571" i="1"/>
  <c r="D570" i="1"/>
  <c r="C570" i="1"/>
  <c r="D569" i="1"/>
  <c r="C569" i="1"/>
  <c r="H569" i="1" s="1"/>
  <c r="D568" i="1"/>
  <c r="C568" i="1"/>
  <c r="D567" i="1"/>
  <c r="C567" i="1"/>
  <c r="D566" i="1"/>
  <c r="C566" i="1"/>
  <c r="D564" i="1"/>
  <c r="C564" i="1"/>
  <c r="H564" i="1" s="1"/>
  <c r="D563" i="1"/>
  <c r="C563" i="1"/>
  <c r="D562" i="1"/>
  <c r="C562" i="1"/>
  <c r="D561" i="1"/>
  <c r="C561" i="1"/>
  <c r="D560" i="1"/>
  <c r="C560" i="1"/>
  <c r="H560" i="1" s="1"/>
  <c r="D559" i="1"/>
  <c r="C559" i="1"/>
  <c r="D558" i="1"/>
  <c r="C558" i="1"/>
  <c r="D557" i="1"/>
  <c r="C557" i="1"/>
  <c r="D556" i="1"/>
  <c r="C556" i="1"/>
  <c r="H556" i="1" s="1"/>
  <c r="D555" i="1"/>
  <c r="C555" i="1"/>
  <c r="D554" i="1"/>
  <c r="C554" i="1"/>
  <c r="D553" i="1"/>
  <c r="C553" i="1"/>
  <c r="D552" i="1"/>
  <c r="C552" i="1"/>
  <c r="H552" i="1" s="1"/>
  <c r="D551" i="1"/>
  <c r="C551" i="1"/>
  <c r="D550" i="1"/>
  <c r="C550" i="1"/>
  <c r="D549" i="1"/>
  <c r="C549" i="1"/>
  <c r="D548" i="1"/>
  <c r="C548" i="1"/>
  <c r="D547" i="1"/>
  <c r="C547" i="1"/>
  <c r="D546" i="1"/>
  <c r="C546" i="1"/>
  <c r="D545" i="1"/>
  <c r="C545" i="1"/>
  <c r="D544" i="1"/>
  <c r="C544" i="1"/>
  <c r="D543" i="1"/>
  <c r="C543" i="1"/>
  <c r="D542" i="1"/>
  <c r="C542" i="1"/>
  <c r="D541" i="1"/>
  <c r="C541" i="1"/>
  <c r="D540" i="1"/>
  <c r="C540" i="1"/>
  <c r="H540" i="1" s="1"/>
  <c r="D539" i="1"/>
  <c r="C539" i="1"/>
  <c r="D538" i="1"/>
  <c r="C538" i="1"/>
  <c r="D537" i="1"/>
  <c r="C537" i="1"/>
  <c r="D536" i="1"/>
  <c r="C536" i="1"/>
  <c r="H536" i="1" s="1"/>
  <c r="D535" i="1"/>
  <c r="C535" i="1"/>
  <c r="D534" i="1"/>
  <c r="C534" i="1"/>
  <c r="D533" i="1"/>
  <c r="C533" i="1"/>
  <c r="D532" i="1"/>
  <c r="C532" i="1"/>
  <c r="H532" i="1" s="1"/>
  <c r="D531" i="1"/>
  <c r="C531" i="1"/>
  <c r="D530" i="1"/>
  <c r="D528" i="1"/>
  <c r="C528" i="1"/>
  <c r="H528" i="1" s="1"/>
  <c r="D527" i="1"/>
  <c r="C527" i="1"/>
  <c r="H527" i="1" s="1"/>
  <c r="D526" i="1"/>
  <c r="D525" i="1"/>
  <c r="C525" i="1"/>
  <c r="D524" i="1"/>
  <c r="C524" i="1"/>
  <c r="D523" i="1"/>
  <c r="C523" i="1"/>
  <c r="D522" i="1"/>
  <c r="C522" i="1"/>
  <c r="H522" i="1" s="1"/>
  <c r="D521" i="1"/>
  <c r="C521" i="1"/>
  <c r="D520" i="1"/>
  <c r="D519" i="1"/>
  <c r="C519" i="1"/>
  <c r="D518" i="1"/>
  <c r="C518" i="1"/>
  <c r="H518" i="1" s="1"/>
  <c r="D517" i="1"/>
  <c r="C517" i="1"/>
  <c r="D516" i="1"/>
  <c r="D515" i="1"/>
  <c r="C515" i="1"/>
  <c r="D514" i="1"/>
  <c r="C514" i="1"/>
  <c r="D513" i="1"/>
  <c r="C513" i="1"/>
  <c r="H513" i="1" s="1"/>
  <c r="D512" i="1"/>
  <c r="C512" i="1"/>
  <c r="H512" i="1" s="1"/>
  <c r="D511" i="1"/>
  <c r="C511" i="1"/>
  <c r="D510" i="1"/>
  <c r="C510" i="1"/>
  <c r="H510" i="1" s="1"/>
  <c r="D509" i="1"/>
  <c r="C509" i="1"/>
  <c r="H509" i="1" s="1"/>
  <c r="D508" i="1"/>
  <c r="C508" i="1"/>
  <c r="H508" i="1" s="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D494" i="1"/>
  <c r="C494" i="1"/>
  <c r="D493" i="1"/>
  <c r="C493" i="1"/>
  <c r="H493" i="1" s="1"/>
  <c r="D492" i="1"/>
  <c r="C492" i="1"/>
  <c r="D491" i="1"/>
  <c r="C491" i="1"/>
  <c r="D490" i="1"/>
  <c r="C490" i="1"/>
  <c r="D489" i="1"/>
  <c r="C489" i="1"/>
  <c r="H489" i="1" s="1"/>
  <c r="D488" i="1"/>
  <c r="C488" i="1"/>
  <c r="D487" i="1"/>
  <c r="C487" i="1"/>
  <c r="D486" i="1"/>
  <c r="C486" i="1"/>
  <c r="D484" i="1"/>
  <c r="C484" i="1"/>
  <c r="H484" i="1" s="1"/>
  <c r="D483" i="1"/>
  <c r="C483" i="1"/>
  <c r="D482" i="1"/>
  <c r="D481" i="1"/>
  <c r="C481" i="1"/>
  <c r="D480" i="1"/>
  <c r="C480" i="1"/>
  <c r="H480" i="1" s="1"/>
  <c r="D479" i="1"/>
  <c r="C479" i="1"/>
  <c r="D478" i="1"/>
  <c r="C478" i="1"/>
  <c r="D477" i="1"/>
  <c r="C477" i="1"/>
  <c r="D476" i="1"/>
  <c r="C476" i="1"/>
  <c r="H476" i="1" s="1"/>
  <c r="D475" i="1"/>
  <c r="C475" i="1"/>
  <c r="D474" i="1"/>
  <c r="C474" i="1"/>
  <c r="D473" i="1"/>
  <c r="D472" i="1"/>
  <c r="C472" i="1"/>
  <c r="H472" i="1" s="1"/>
  <c r="D471" i="1"/>
  <c r="C471" i="1"/>
  <c r="H471" i="1" s="1"/>
  <c r="D470" i="1"/>
  <c r="C470" i="1"/>
  <c r="G470" i="1" s="1"/>
  <c r="D469" i="1"/>
  <c r="C469" i="1"/>
  <c r="H469" i="1" s="1"/>
  <c r="D468" i="1"/>
  <c r="C468" i="1"/>
  <c r="H468" i="1" s="1"/>
  <c r="D467" i="1"/>
  <c r="C467" i="1"/>
  <c r="G467" i="1" s="1"/>
  <c r="D466" i="1"/>
  <c r="C466" i="1"/>
  <c r="H466" i="1" s="1"/>
  <c r="D465" i="1"/>
  <c r="C465" i="1"/>
  <c r="H465" i="1" s="1"/>
  <c r="D464" i="1"/>
  <c r="C464" i="1"/>
  <c r="H464" i="1" s="1"/>
  <c r="D463" i="1"/>
  <c r="C463" i="1"/>
  <c r="D462" i="1"/>
  <c r="C462" i="1"/>
  <c r="H462" i="1" s="1"/>
  <c r="D461" i="1"/>
  <c r="C461" i="1"/>
  <c r="H461" i="1" s="1"/>
  <c r="D459" i="1"/>
  <c r="C459" i="1"/>
  <c r="H459" i="1" s="1"/>
  <c r="D458" i="1"/>
  <c r="C458" i="1"/>
  <c r="D457" i="1"/>
  <c r="C457" i="1"/>
  <c r="D456" i="1"/>
  <c r="C456" i="1"/>
  <c r="D455" i="1"/>
  <c r="C455" i="1"/>
  <c r="G455" i="1" s="1"/>
  <c r="D454" i="1"/>
  <c r="C454" i="1"/>
  <c r="D453" i="1"/>
  <c r="C453" i="1"/>
  <c r="D452" i="1"/>
  <c r="C452" i="1"/>
  <c r="C451" i="1"/>
  <c r="D450" i="1"/>
  <c r="C450" i="1"/>
  <c r="D449" i="1"/>
  <c r="C449" i="1"/>
  <c r="D448" i="1"/>
  <c r="C448" i="1"/>
  <c r="D447" i="1"/>
  <c r="C447" i="1"/>
  <c r="H447" i="1" s="1"/>
  <c r="D446" i="1"/>
  <c r="C446" i="1"/>
  <c r="D445" i="1"/>
  <c r="C445" i="1"/>
  <c r="D444" i="1"/>
  <c r="C444" i="1"/>
  <c r="D443" i="1"/>
  <c r="C443" i="1"/>
  <c r="G443" i="1" s="1"/>
  <c r="D442" i="1"/>
  <c r="C442" i="1"/>
  <c r="D441" i="1"/>
  <c r="C441" i="1"/>
  <c r="D440" i="1"/>
  <c r="C440" i="1"/>
  <c r="D439" i="1"/>
  <c r="C439" i="1"/>
  <c r="D438" i="1"/>
  <c r="C438" i="1"/>
  <c r="D437" i="1"/>
  <c r="C437" i="1"/>
  <c r="D436" i="1"/>
  <c r="C436" i="1"/>
  <c r="D435" i="1"/>
  <c r="C435" i="1"/>
  <c r="D434" i="1"/>
  <c r="C434" i="1"/>
  <c r="D433" i="1"/>
  <c r="C433" i="1"/>
  <c r="D432" i="1"/>
  <c r="C432" i="1"/>
  <c r="C431" i="1"/>
  <c r="D430" i="1"/>
  <c r="C430" i="1"/>
  <c r="D429" i="1"/>
  <c r="C429" i="1"/>
  <c r="D428" i="1"/>
  <c r="C428" i="1"/>
  <c r="D427" i="1"/>
  <c r="C427" i="1"/>
  <c r="D426" i="1"/>
  <c r="C426" i="1"/>
  <c r="D423" i="1"/>
  <c r="C423" i="1"/>
  <c r="D421" i="1"/>
  <c r="C421" i="1"/>
  <c r="D416" i="1"/>
  <c r="C416" i="1"/>
  <c r="D415" i="1"/>
  <c r="C415" i="1"/>
  <c r="D414" i="1"/>
  <c r="C414" i="1"/>
  <c r="D411" i="1"/>
  <c r="C411" i="1"/>
  <c r="D410" i="1"/>
  <c r="C410" i="1"/>
  <c r="D409" i="1"/>
  <c r="C409" i="1"/>
  <c r="H409" i="1" s="1"/>
  <c r="D408" i="1"/>
  <c r="C408" i="1"/>
  <c r="D407" i="1"/>
  <c r="C407" i="1"/>
  <c r="D406" i="1"/>
  <c r="C406" i="1"/>
  <c r="D405" i="1"/>
  <c r="C405" i="1"/>
  <c r="H405" i="1" s="1"/>
  <c r="D404" i="1"/>
  <c r="C404" i="1"/>
  <c r="D403" i="1"/>
  <c r="C403" i="1"/>
  <c r="D402" i="1"/>
  <c r="C402" i="1"/>
  <c r="D401" i="1"/>
  <c r="D400" i="1"/>
  <c r="C400" i="1"/>
  <c r="D399" i="1"/>
  <c r="C399" i="1"/>
  <c r="G399" i="1" s="1"/>
  <c r="D398" i="1"/>
  <c r="C398" i="1"/>
  <c r="H398" i="1" s="1"/>
  <c r="D397" i="1"/>
  <c r="C397" i="1"/>
  <c r="H397" i="1" s="1"/>
  <c r="D396" i="1"/>
  <c r="C396" i="1"/>
  <c r="D395" i="1"/>
  <c r="C395" i="1"/>
  <c r="D394" i="1"/>
  <c r="C394" i="1"/>
  <c r="C393" i="1"/>
  <c r="D392" i="1"/>
  <c r="C392" i="1"/>
  <c r="H392" i="1" s="1"/>
  <c r="D391" i="1"/>
  <c r="C391" i="1"/>
  <c r="D390" i="1"/>
  <c r="C390" i="1"/>
  <c r="D389" i="1"/>
  <c r="C389" i="1"/>
  <c r="H389" i="1" s="1"/>
  <c r="D388" i="1"/>
  <c r="D387" i="1"/>
  <c r="C387" i="1"/>
  <c r="D386" i="1"/>
  <c r="C386" i="1"/>
  <c r="D385" i="1"/>
  <c r="C385" i="1"/>
  <c r="D384" i="1"/>
  <c r="C384" i="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D373" i="1"/>
  <c r="C373" i="1"/>
  <c r="D372" i="1"/>
  <c r="C372" i="1"/>
  <c r="H372" i="1" s="1"/>
  <c r="D371" i="1"/>
  <c r="C371" i="1"/>
  <c r="D370" i="1"/>
  <c r="C370" i="1"/>
  <c r="D369" i="1"/>
  <c r="D367" i="1"/>
  <c r="C367" i="1"/>
  <c r="D366" i="1"/>
  <c r="C366" i="1"/>
  <c r="D365" i="1"/>
  <c r="C365" i="1"/>
  <c r="G365" i="1" s="1"/>
  <c r="D364" i="1"/>
  <c r="C364" i="1"/>
  <c r="D363" i="1"/>
  <c r="C363" i="1"/>
  <c r="D362" i="1"/>
  <c r="C362" i="1"/>
  <c r="G362" i="1" s="1"/>
  <c r="D361" i="1"/>
  <c r="C361" i="1"/>
  <c r="D360" i="1"/>
  <c r="C360" i="1"/>
  <c r="D359" i="1"/>
  <c r="C359" i="1"/>
  <c r="H359" i="1" s="1"/>
  <c r="D358" i="1"/>
  <c r="C358" i="1"/>
  <c r="D357" i="1"/>
  <c r="C357" i="1"/>
  <c r="D354" i="1"/>
  <c r="C354" i="1"/>
  <c r="D353" i="1"/>
  <c r="C353" i="1"/>
  <c r="D352" i="1"/>
  <c r="C352" i="1"/>
  <c r="D351" i="1"/>
  <c r="C351" i="1"/>
  <c r="C350" i="1"/>
  <c r="C349" i="1"/>
  <c r="D348" i="1"/>
  <c r="C348" i="1"/>
  <c r="G348" i="1" s="1"/>
  <c r="D347" i="1"/>
  <c r="C347" i="1"/>
  <c r="H347" i="1" s="1"/>
  <c r="D346" i="1"/>
  <c r="C346" i="1"/>
  <c r="D345" i="1"/>
  <c r="C345" i="1"/>
  <c r="D344" i="1"/>
  <c r="C344" i="1"/>
  <c r="D343" i="1"/>
  <c r="C343" i="1"/>
  <c r="D342" i="1"/>
  <c r="C342" i="1"/>
  <c r="D340" i="1"/>
  <c r="C340" i="1"/>
  <c r="H340" i="1" s="1"/>
  <c r="D339" i="1"/>
  <c r="C339" i="1"/>
  <c r="D338" i="1"/>
  <c r="C338" i="1"/>
  <c r="D337" i="1"/>
  <c r="C337" i="1"/>
  <c r="D336" i="1"/>
  <c r="C336" i="1"/>
  <c r="D335" i="1"/>
  <c r="C335" i="1"/>
  <c r="D334" i="1"/>
  <c r="C334" i="1"/>
  <c r="D333" i="1"/>
  <c r="C333" i="1"/>
  <c r="D332" i="1"/>
  <c r="C332" i="1"/>
  <c r="G332" i="1" s="1"/>
  <c r="D331" i="1"/>
  <c r="D330" i="1"/>
  <c r="C330" i="1"/>
  <c r="H330" i="1" s="1"/>
  <c r="D329" i="1"/>
  <c r="C329" i="1"/>
  <c r="D328" i="1"/>
  <c r="C328" i="1"/>
  <c r="H328" i="1" s="1"/>
  <c r="D327" i="1"/>
  <c r="C327" i="1"/>
  <c r="H327" i="1" s="1"/>
  <c r="D326" i="1"/>
  <c r="C326" i="1"/>
  <c r="G326" i="1" s="1"/>
  <c r="D325" i="1"/>
  <c r="C325" i="1"/>
  <c r="D324" i="1"/>
  <c r="C324" i="1"/>
  <c r="H324" i="1" s="1"/>
  <c r="D323" i="1"/>
  <c r="C323" i="1"/>
  <c r="G323" i="1" s="1"/>
  <c r="D322" i="1"/>
  <c r="D321" i="1"/>
  <c r="C321" i="1"/>
  <c r="D320" i="1"/>
  <c r="C320" i="1"/>
  <c r="G320" i="1" s="1"/>
  <c r="D319" i="1"/>
  <c r="C319" i="1"/>
  <c r="H319" i="1" s="1"/>
  <c r="D318" i="1"/>
  <c r="C318" i="1"/>
  <c r="H318" i="1" s="1"/>
  <c r="D317" i="1"/>
  <c r="C317" i="1"/>
  <c r="D315" i="1"/>
  <c r="C315" i="1"/>
  <c r="H315" i="1" s="1"/>
  <c r="D314" i="1"/>
  <c r="C314" i="1"/>
  <c r="G314" i="1" s="1"/>
  <c r="D313" i="1"/>
  <c r="C313" i="1"/>
  <c r="D312" i="1"/>
  <c r="C312" i="1"/>
  <c r="D311" i="1"/>
  <c r="C311" i="1"/>
  <c r="G311" i="1" s="1"/>
  <c r="D310" i="1"/>
  <c r="C310" i="1"/>
  <c r="H310" i="1" s="1"/>
  <c r="D309" i="1"/>
  <c r="C309" i="1"/>
  <c r="H309" i="1" s="1"/>
  <c r="D308" i="1"/>
  <c r="C308" i="1"/>
  <c r="D307" i="1"/>
  <c r="C307" i="1"/>
  <c r="H307" i="1" s="1"/>
  <c r="D306" i="1"/>
  <c r="C306" i="1"/>
  <c r="H306" i="1" s="1"/>
  <c r="D305" i="1"/>
  <c r="C305" i="1"/>
  <c r="D302" i="1"/>
  <c r="C302" i="1"/>
  <c r="D301" i="1"/>
  <c r="C301" i="1"/>
  <c r="H301" i="1" s="1"/>
  <c r="D300" i="1"/>
  <c r="C300" i="1"/>
  <c r="H300" i="1" s="1"/>
  <c r="D299" i="1"/>
  <c r="C299" i="1"/>
  <c r="D298" i="1"/>
  <c r="C298" i="1"/>
  <c r="D294" i="1"/>
  <c r="C294" i="1"/>
  <c r="D293" i="1"/>
  <c r="C293" i="1"/>
  <c r="D292" i="1"/>
  <c r="C292" i="1"/>
  <c r="G292" i="1" s="1"/>
  <c r="D291" i="1"/>
  <c r="C291" i="1"/>
  <c r="D290" i="1"/>
  <c r="C290" i="1"/>
  <c r="D289" i="1"/>
  <c r="C289" i="1"/>
  <c r="D288" i="1"/>
  <c r="C288" i="1"/>
  <c r="D287" i="1"/>
  <c r="C287" i="1"/>
  <c r="D286" i="1"/>
  <c r="C286" i="1"/>
  <c r="D285" i="1"/>
  <c r="C285" i="1"/>
  <c r="H285" i="1" s="1"/>
  <c r="D284" i="1"/>
  <c r="C284" i="1"/>
  <c r="H284" i="1" s="1"/>
  <c r="D283" i="1"/>
  <c r="C283" i="1"/>
  <c r="D282" i="1"/>
  <c r="C282" i="1"/>
  <c r="H282" i="1" s="1"/>
  <c r="D281" i="1"/>
  <c r="C281" i="1"/>
  <c r="D280" i="1"/>
  <c r="C280" i="1"/>
  <c r="G280" i="1" s="1"/>
  <c r="D279" i="1"/>
  <c r="C279" i="1"/>
  <c r="D278" i="1"/>
  <c r="C278" i="1"/>
  <c r="D277" i="1"/>
  <c r="C277" i="1"/>
  <c r="D276" i="1"/>
  <c r="C276" i="1"/>
  <c r="H276" i="1" s="1"/>
  <c r="D275" i="1"/>
  <c r="C275" i="1"/>
  <c r="D274" i="1"/>
  <c r="C274" i="1"/>
  <c r="D273" i="1"/>
  <c r="C273" i="1"/>
  <c r="H273" i="1" s="1"/>
  <c r="D272" i="1"/>
  <c r="C272" i="1"/>
  <c r="H272" i="1" s="1"/>
  <c r="D271" i="1"/>
  <c r="C271" i="1"/>
  <c r="D270" i="1"/>
  <c r="C270" i="1"/>
  <c r="D269" i="1"/>
  <c r="D268" i="1"/>
  <c r="C268" i="1"/>
  <c r="G268" i="1" s="1"/>
  <c r="D267" i="1"/>
  <c r="C267" i="1"/>
  <c r="H267" i="1" s="1"/>
  <c r="D266" i="1"/>
  <c r="C266" i="1"/>
  <c r="D265" i="1"/>
  <c r="C265" i="1"/>
  <c r="D264" i="1"/>
  <c r="C264" i="1"/>
  <c r="H264" i="1" s="1"/>
  <c r="D263" i="1"/>
  <c r="C263" i="1"/>
  <c r="G263" i="1" s="1"/>
  <c r="D262" i="1"/>
  <c r="C262" i="1"/>
  <c r="D261" i="1"/>
  <c r="C261" i="1"/>
  <c r="D260" i="1"/>
  <c r="C260" i="1"/>
  <c r="H260" i="1" s="1"/>
  <c r="D259" i="1"/>
  <c r="C259" i="1"/>
  <c r="H259" i="1" s="1"/>
  <c r="D257" i="1"/>
  <c r="C257" i="1"/>
  <c r="D256" i="1"/>
  <c r="C256" i="1"/>
  <c r="G256" i="1" s="1"/>
  <c r="D255" i="1"/>
  <c r="C255" i="1"/>
  <c r="H255" i="1" s="1"/>
  <c r="D254" i="1"/>
  <c r="C254" i="1"/>
  <c r="D253" i="1"/>
  <c r="C253" i="1"/>
  <c r="D252" i="1"/>
  <c r="C252" i="1"/>
  <c r="D251" i="1"/>
  <c r="C251" i="1"/>
  <c r="G251" i="1" s="1"/>
  <c r="D250" i="1"/>
  <c r="C250" i="1"/>
  <c r="D249" i="1"/>
  <c r="C249" i="1"/>
  <c r="H249" i="1" s="1"/>
  <c r="D248" i="1"/>
  <c r="C248" i="1"/>
  <c r="G248" i="1" s="1"/>
  <c r="D247" i="1"/>
  <c r="C247" i="1"/>
  <c r="H247" i="1" s="1"/>
  <c r="D246" i="1"/>
  <c r="C246" i="1"/>
  <c r="D245" i="1"/>
  <c r="C245" i="1"/>
  <c r="D244" i="1"/>
  <c r="C244" i="1"/>
  <c r="H244" i="1" s="1"/>
  <c r="D243" i="1"/>
  <c r="C243" i="1"/>
  <c r="H243" i="1" s="1"/>
  <c r="D242" i="1"/>
  <c r="D241" i="1"/>
  <c r="C241" i="1"/>
  <c r="D240" i="1"/>
  <c r="C240" i="1"/>
  <c r="D239" i="1"/>
  <c r="C239" i="1"/>
  <c r="G239" i="1" s="1"/>
  <c r="D238" i="1"/>
  <c r="C238" i="1"/>
  <c r="D237" i="1"/>
  <c r="C237" i="1"/>
  <c r="D236" i="1"/>
  <c r="C236" i="1"/>
  <c r="D235" i="1"/>
  <c r="C235" i="1"/>
  <c r="H235" i="1" s="1"/>
  <c r="D234" i="1"/>
  <c r="C234" i="1"/>
  <c r="D233" i="1"/>
  <c r="C233" i="1"/>
  <c r="D232" i="1"/>
  <c r="C232" i="1"/>
  <c r="D231" i="1"/>
  <c r="C231" i="1"/>
  <c r="H231" i="1" s="1"/>
  <c r="D230" i="1"/>
  <c r="C230" i="1"/>
  <c r="D229" i="1"/>
  <c r="C229" i="1"/>
  <c r="D228" i="1"/>
  <c r="C228" i="1"/>
  <c r="D227" i="1"/>
  <c r="C227" i="1"/>
  <c r="G227" i="1" s="1"/>
  <c r="D225" i="1"/>
  <c r="C225" i="1"/>
  <c r="D224" i="1"/>
  <c r="C224" i="1"/>
  <c r="G224" i="1" s="1"/>
  <c r="D223" i="1"/>
  <c r="C223" i="1"/>
  <c r="H223" i="1" s="1"/>
  <c r="D222" i="1"/>
  <c r="C222" i="1"/>
  <c r="H222" i="1" s="1"/>
  <c r="D221" i="1"/>
  <c r="C221" i="1"/>
  <c r="D220" i="1"/>
  <c r="C220" i="1"/>
  <c r="H220" i="1" s="1"/>
  <c r="D219" i="1"/>
  <c r="C219" i="1"/>
  <c r="H219" i="1" s="1"/>
  <c r="D218" i="1"/>
  <c r="C218" i="1"/>
  <c r="D217" i="1"/>
  <c r="C217" i="1"/>
  <c r="D216" i="1"/>
  <c r="C216" i="1"/>
  <c r="H216" i="1" s="1"/>
  <c r="D215" i="1"/>
  <c r="C215" i="1"/>
  <c r="G215" i="1" s="1"/>
  <c r="D214" i="1"/>
  <c r="C214" i="1"/>
  <c r="D213" i="1"/>
  <c r="C213" i="1"/>
  <c r="D212" i="1"/>
  <c r="C212" i="1"/>
  <c r="G212" i="1" s="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D200" i="1"/>
  <c r="C200" i="1"/>
  <c r="G200" i="1" s="1"/>
  <c r="D197" i="1"/>
  <c r="C197" i="1"/>
  <c r="D196" i="1"/>
  <c r="C196" i="1"/>
  <c r="D195" i="1"/>
  <c r="C195" i="1"/>
  <c r="H195" i="1" s="1"/>
  <c r="D194" i="1"/>
  <c r="C194" i="1"/>
  <c r="D193" i="1"/>
  <c r="C193" i="1"/>
  <c r="D192" i="1"/>
  <c r="C192" i="1"/>
  <c r="D191" i="1"/>
  <c r="C191" i="1"/>
  <c r="G191" i="1" s="1"/>
  <c r="D190" i="1"/>
  <c r="D189" i="1"/>
  <c r="C189" i="1"/>
  <c r="H189" i="1" s="1"/>
  <c r="D188" i="1"/>
  <c r="C188" i="1"/>
  <c r="D187" i="1"/>
  <c r="C187" i="1"/>
  <c r="D186" i="1"/>
  <c r="C186" i="1"/>
  <c r="D185" i="1"/>
  <c r="D184" i="1"/>
  <c r="C184" i="1"/>
  <c r="H184" i="1" s="1"/>
  <c r="D183" i="1"/>
  <c r="C183" i="1"/>
  <c r="D182" i="1"/>
  <c r="C182" i="1"/>
  <c r="D181" i="1"/>
  <c r="C181" i="1"/>
  <c r="D180" i="1"/>
  <c r="C180" i="1"/>
  <c r="H180" i="1" s="1"/>
  <c r="D179" i="1"/>
  <c r="C179" i="1"/>
  <c r="D178" i="1"/>
  <c r="C178" i="1"/>
  <c r="D177" i="1"/>
  <c r="C177" i="1"/>
  <c r="H177" i="1" s="1"/>
  <c r="D176" i="1"/>
  <c r="C176" i="1"/>
  <c r="G176" i="1" s="1"/>
  <c r="D175" i="1"/>
  <c r="C175" i="1"/>
  <c r="D174" i="1"/>
  <c r="C174" i="1"/>
  <c r="D173" i="1"/>
  <c r="C173" i="1"/>
  <c r="G173" i="1" s="1"/>
  <c r="D172" i="1"/>
  <c r="C172" i="1"/>
  <c r="D171" i="1"/>
  <c r="C171" i="1"/>
  <c r="D170" i="1"/>
  <c r="C170" i="1"/>
  <c r="D169" i="1"/>
  <c r="C169" i="1"/>
  <c r="H169" i="1" s="1"/>
  <c r="D168" i="1"/>
  <c r="C168" i="1"/>
  <c r="G168" i="1" s="1"/>
  <c r="D167" i="1"/>
  <c r="C167" i="1"/>
  <c r="D166" i="1"/>
  <c r="C166" i="1"/>
  <c r="D165" i="1"/>
  <c r="C165" i="1"/>
  <c r="H165" i="1" s="1"/>
  <c r="D164" i="1"/>
  <c r="C164" i="1"/>
  <c r="G164" i="1" s="1"/>
  <c r="D163" i="1"/>
  <c r="C163" i="1"/>
  <c r="D162" i="1"/>
  <c r="C162" i="1"/>
  <c r="D161" i="1"/>
  <c r="D159" i="1"/>
  <c r="C159" i="1"/>
  <c r="D158" i="1"/>
  <c r="C158" i="1"/>
  <c r="D157" i="1"/>
  <c r="C157" i="1"/>
  <c r="G157" i="1" s="1"/>
  <c r="D156" i="1"/>
  <c r="D155" i="1"/>
  <c r="C155" i="1"/>
  <c r="G155" i="1" s="1"/>
  <c r="D154" i="1"/>
  <c r="C154" i="1"/>
  <c r="D153" i="1"/>
  <c r="C153" i="1"/>
  <c r="H153" i="1" s="1"/>
  <c r="D152" i="1"/>
  <c r="C152" i="1"/>
  <c r="G152" i="1" s="1"/>
  <c r="D151" i="1"/>
  <c r="C151" i="1"/>
  <c r="H151" i="1" s="1"/>
  <c r="D150" i="1"/>
  <c r="C150" i="1"/>
  <c r="D147" i="1"/>
  <c r="C147" i="1"/>
  <c r="H147" i="1" s="1"/>
  <c r="D146" i="1"/>
  <c r="C146" i="1"/>
  <c r="G146" i="1" s="1"/>
  <c r="D145" i="1"/>
  <c r="C145" i="1"/>
  <c r="H145" i="1" s="1"/>
  <c r="D144" i="1"/>
  <c r="C144" i="1"/>
  <c r="D143" i="1"/>
  <c r="C143" i="1"/>
  <c r="D142" i="1"/>
  <c r="C142" i="1"/>
  <c r="H142" i="1" s="1"/>
  <c r="D141" i="1"/>
  <c r="C141" i="1"/>
  <c r="D140" i="1"/>
  <c r="C140" i="1"/>
  <c r="D139" i="1"/>
  <c r="C139" i="1"/>
  <c r="G139" i="1" s="1"/>
  <c r="D138" i="1"/>
  <c r="C138" i="1"/>
  <c r="D137" i="1"/>
  <c r="C137" i="1"/>
  <c r="G137" i="1" s="1"/>
  <c r="D136" i="1"/>
  <c r="C136" i="1"/>
  <c r="D135" i="1"/>
  <c r="C135" i="1"/>
  <c r="H135" i="1" s="1"/>
  <c r="D134" i="1"/>
  <c r="C134" i="1"/>
  <c r="D133" i="1"/>
  <c r="C133" i="1"/>
  <c r="D132" i="1"/>
  <c r="C132" i="1"/>
  <c r="D131" i="1"/>
  <c r="C131" i="1"/>
  <c r="D130" i="1"/>
  <c r="D129" i="1"/>
  <c r="C129" i="1"/>
  <c r="H129" i="1" s="1"/>
  <c r="D128" i="1"/>
  <c r="C128" i="1"/>
  <c r="H128" i="1" s="1"/>
  <c r="D127" i="1"/>
  <c r="C127" i="1"/>
  <c r="D126" i="1"/>
  <c r="C126" i="1"/>
  <c r="D125" i="1"/>
  <c r="C125" i="1"/>
  <c r="H125" i="1" s="1"/>
  <c r="D124" i="1"/>
  <c r="C124" i="1"/>
  <c r="G124" i="1" s="1"/>
  <c r="D123" i="1"/>
  <c r="C123" i="1"/>
  <c r="D122" i="1"/>
  <c r="C122" i="1"/>
  <c r="D120" i="1"/>
  <c r="C120" i="1"/>
  <c r="H120" i="1" s="1"/>
  <c r="D119" i="1"/>
  <c r="C119" i="1"/>
  <c r="H119" i="1" s="1"/>
  <c r="D118" i="1"/>
  <c r="C118" i="1"/>
  <c r="D117" i="1"/>
  <c r="C117" i="1"/>
  <c r="D116" i="1"/>
  <c r="C116" i="1"/>
  <c r="H116" i="1" s="1"/>
  <c r="D115" i="1"/>
  <c r="C115" i="1"/>
  <c r="G115" i="1" s="1"/>
  <c r="D114" i="1"/>
  <c r="C114" i="1"/>
  <c r="D113" i="1"/>
  <c r="C113" i="1"/>
  <c r="D112" i="1"/>
  <c r="C112" i="1"/>
  <c r="H112" i="1" s="1"/>
  <c r="D111" i="1"/>
  <c r="C111" i="1"/>
  <c r="H111" i="1" s="1"/>
  <c r="D110" i="1"/>
  <c r="C110" i="1"/>
  <c r="D109" i="1"/>
  <c r="C109" i="1"/>
  <c r="D108" i="1"/>
  <c r="C108" i="1"/>
  <c r="H108" i="1" s="1"/>
  <c r="D107" i="1"/>
  <c r="C107" i="1"/>
  <c r="H107" i="1" s="1"/>
  <c r="D106" i="1"/>
  <c r="C106" i="1"/>
  <c r="D105" i="1"/>
  <c r="C105" i="1"/>
  <c r="D104" i="1"/>
  <c r="C104" i="1"/>
  <c r="H104" i="1" s="1"/>
  <c r="D103" i="1"/>
  <c r="C103" i="1"/>
  <c r="H103" i="1" s="1"/>
  <c r="D101" i="1"/>
  <c r="C101" i="1"/>
  <c r="D100" i="1"/>
  <c r="C100" i="1"/>
  <c r="D99" i="1"/>
  <c r="C99" i="1"/>
  <c r="H99" i="1" s="1"/>
  <c r="D98" i="1"/>
  <c r="C98" i="1"/>
  <c r="H98" i="1" s="1"/>
  <c r="D97" i="1"/>
  <c r="C97" i="1"/>
  <c r="D96" i="1"/>
  <c r="C96" i="1"/>
  <c r="D95" i="1"/>
  <c r="C95" i="1"/>
  <c r="H95" i="1" s="1"/>
  <c r="D94" i="1"/>
  <c r="C94" i="1"/>
  <c r="H94" i="1" s="1"/>
  <c r="D93" i="1"/>
  <c r="C93" i="1"/>
  <c r="D92" i="1"/>
  <c r="C92" i="1"/>
  <c r="D91" i="1"/>
  <c r="C91" i="1"/>
  <c r="G91" i="1" s="1"/>
  <c r="D90" i="1"/>
  <c r="C90" i="1"/>
  <c r="H90" i="1" s="1"/>
  <c r="D89" i="1"/>
  <c r="C89" i="1"/>
  <c r="D88" i="1"/>
  <c r="C88" i="1"/>
  <c r="D87" i="1"/>
  <c r="C87" i="1"/>
  <c r="H87" i="1" s="1"/>
  <c r="D86" i="1"/>
  <c r="C86" i="1"/>
  <c r="H86" i="1" s="1"/>
  <c r="D85" i="1"/>
  <c r="C85" i="1"/>
  <c r="D84" i="1"/>
  <c r="C84" i="1"/>
  <c r="D83" i="1"/>
  <c r="C83" i="1"/>
  <c r="H83" i="1" s="1"/>
  <c r="D82" i="1"/>
  <c r="C82" i="1"/>
  <c r="G82" i="1" s="1"/>
  <c r="D81" i="1"/>
  <c r="C81" i="1"/>
  <c r="D80" i="1"/>
  <c r="C80" i="1"/>
  <c r="D79" i="1"/>
  <c r="C79" i="1"/>
  <c r="H79" i="1" s="1"/>
  <c r="D78" i="1"/>
  <c r="D77" i="1"/>
  <c r="C77" i="1"/>
  <c r="D76" i="1"/>
  <c r="C76" i="1"/>
  <c r="H76" i="1" s="1"/>
  <c r="D75" i="1"/>
  <c r="C75" i="1"/>
  <c r="H75" i="1" s="1"/>
  <c r="D74" i="1"/>
  <c r="C74" i="1"/>
  <c r="H74" i="1" s="1"/>
  <c r="D73" i="1"/>
  <c r="C73" i="1"/>
  <c r="D72" i="1"/>
  <c r="C72" i="1"/>
  <c r="H72" i="1" s="1"/>
  <c r="D71" i="1"/>
  <c r="C71" i="1"/>
  <c r="H71" i="1" s="1"/>
  <c r="D70" i="1"/>
  <c r="C70" i="1"/>
  <c r="H70" i="1" s="1"/>
  <c r="D69" i="1"/>
  <c r="C69" i="1"/>
  <c r="D68" i="1"/>
  <c r="C68" i="1"/>
  <c r="H68" i="1" s="1"/>
  <c r="D67" i="1"/>
  <c r="C67" i="1"/>
  <c r="H67" i="1" s="1"/>
  <c r="D66" i="1"/>
  <c r="C66" i="1"/>
  <c r="H66" i="1" s="1"/>
  <c r="D65" i="1"/>
  <c r="C65" i="1"/>
  <c r="D64" i="1"/>
  <c r="D63" i="1"/>
  <c r="C63" i="1"/>
  <c r="H63" i="1" s="1"/>
  <c r="D62" i="1"/>
  <c r="C62" i="1"/>
  <c r="H62" i="1" s="1"/>
  <c r="D61" i="1"/>
  <c r="C61" i="1"/>
  <c r="D60" i="1"/>
  <c r="C60" i="1"/>
  <c r="H60" i="1" s="1"/>
  <c r="D59" i="1"/>
  <c r="C59" i="1"/>
  <c r="H59" i="1" s="1"/>
  <c r="D58" i="1"/>
  <c r="C58" i="1"/>
  <c r="G58" i="1" s="1"/>
  <c r="D57" i="1"/>
  <c r="C57" i="1"/>
  <c r="D56" i="1"/>
  <c r="C56" i="1"/>
  <c r="H56" i="1" s="1"/>
  <c r="D55" i="1"/>
  <c r="C55" i="1"/>
  <c r="H55" i="1" s="1"/>
  <c r="D54" i="1"/>
  <c r="C54" i="1"/>
  <c r="H54" i="1" s="1"/>
  <c r="D53" i="1"/>
  <c r="C53" i="1"/>
  <c r="D52" i="1"/>
  <c r="C52" i="1"/>
  <c r="H52" i="1" s="1"/>
  <c r="D51" i="1"/>
  <c r="C51" i="1"/>
  <c r="H51" i="1" s="1"/>
  <c r="D50" i="1"/>
  <c r="C50" i="1"/>
  <c r="H50" i="1" s="1"/>
  <c r="D49" i="1"/>
  <c r="D48" i="1"/>
  <c r="C48" i="1"/>
  <c r="D47" i="1"/>
  <c r="C47" i="1"/>
  <c r="D46" i="1"/>
  <c r="C46" i="1"/>
  <c r="H46" i="1" s="1"/>
  <c r="D44" i="1"/>
  <c r="C44" i="1"/>
  <c r="H44" i="1" s="1"/>
  <c r="D43" i="1"/>
  <c r="C43" i="1"/>
  <c r="D42" i="1"/>
  <c r="C42" i="1"/>
  <c r="D41" i="1"/>
  <c r="C41" i="1"/>
  <c r="H41" i="1" s="1"/>
  <c r="D40" i="1"/>
  <c r="D39" i="1"/>
  <c r="D38" i="1"/>
  <c r="C38" i="1"/>
  <c r="D37" i="1"/>
  <c r="C37" i="1"/>
  <c r="D36" i="1"/>
  <c r="C36" i="1"/>
  <c r="H36" i="1" s="1"/>
  <c r="D35" i="1"/>
  <c r="C35" i="1"/>
  <c r="H35" i="1" s="1"/>
  <c r="D34" i="1"/>
  <c r="C34" i="1"/>
  <c r="D33" i="1"/>
  <c r="C33" i="1"/>
  <c r="D32" i="1"/>
  <c r="C32" i="1"/>
  <c r="H32" i="1" s="1"/>
  <c r="D31" i="1"/>
  <c r="C31" i="1"/>
  <c r="H31" i="1" s="1"/>
  <c r="D30" i="1"/>
  <c r="C30" i="1"/>
  <c r="D29" i="1"/>
  <c r="C29" i="1"/>
  <c r="D28" i="1"/>
  <c r="C28" i="1"/>
  <c r="H28" i="1" s="1"/>
  <c r="D27" i="1"/>
  <c r="C27" i="1"/>
  <c r="H27" i="1" s="1"/>
  <c r="D26" i="1"/>
  <c r="C26" i="1"/>
  <c r="D25" i="1"/>
  <c r="C25" i="1"/>
  <c r="D24" i="1"/>
  <c r="C24" i="1"/>
  <c r="H24" i="1" s="1"/>
  <c r="D23" i="1"/>
  <c r="C23" i="1"/>
  <c r="H23" i="1" s="1"/>
  <c r="D22" i="1"/>
  <c r="C22" i="1"/>
  <c r="D21" i="1"/>
  <c r="C21" i="1"/>
  <c r="D20" i="1"/>
  <c r="C20" i="1"/>
  <c r="H20" i="1" s="1"/>
  <c r="D19" i="1"/>
  <c r="C19" i="1"/>
  <c r="H19" i="1" s="1"/>
  <c r="D18" i="1"/>
  <c r="C18" i="1"/>
  <c r="D17" i="1"/>
  <c r="C17" i="1"/>
  <c r="D16" i="1"/>
  <c r="C16" i="1"/>
  <c r="H16" i="1" s="1"/>
  <c r="D15" i="1"/>
  <c r="C15" i="1"/>
  <c r="H15" i="1" s="1"/>
  <c r="D14" i="1"/>
  <c r="C14" i="1"/>
  <c r="D13" i="1"/>
  <c r="D12" i="1"/>
  <c r="C12" i="1"/>
  <c r="H12" i="1" s="1"/>
  <c r="D11" i="1"/>
  <c r="C11" i="1"/>
  <c r="H11" i="1" s="1"/>
  <c r="D10" i="1"/>
  <c r="C10" i="1"/>
  <c r="D9" i="1"/>
  <c r="C9" i="1"/>
  <c r="D8" i="1"/>
  <c r="C8" i="1"/>
  <c r="H8" i="1" s="1"/>
  <c r="D7" i="1"/>
  <c r="C7" i="1"/>
  <c r="H7" i="1" s="1"/>
  <c r="D6" i="1"/>
  <c r="C6" i="1"/>
  <c r="D5" i="1"/>
  <c r="C5" i="1"/>
  <c r="H5" i="1" s="1"/>
  <c r="D4" i="1"/>
  <c r="C4" i="1"/>
  <c r="G1184" i="1" l="1"/>
  <c r="H1263" i="1"/>
  <c r="F267" i="9"/>
  <c r="E340" i="9"/>
  <c r="H131" i="1"/>
  <c r="D1577" i="1"/>
  <c r="E38" i="7"/>
  <c r="H1575" i="1"/>
  <c r="G1553" i="1"/>
  <c r="G1551" i="1"/>
  <c r="G1541" i="1"/>
  <c r="H1305" i="1"/>
  <c r="E304" i="9"/>
  <c r="H1060" i="1"/>
  <c r="H1057" i="1"/>
  <c r="H1054" i="1"/>
  <c r="H1033" i="1"/>
  <c r="H1025" i="1"/>
  <c r="H1020" i="1"/>
  <c r="G299" i="1"/>
  <c r="E312" i="9"/>
  <c r="E322" i="9"/>
  <c r="D25" i="8"/>
  <c r="C1602" i="1" s="1"/>
  <c r="H1602" i="1" s="1"/>
  <c r="C1604" i="1"/>
  <c r="H1009" i="1"/>
  <c r="H1006" i="1"/>
  <c r="H1005" i="1"/>
  <c r="E26" i="9"/>
  <c r="F412" i="4"/>
  <c r="H133" i="1"/>
  <c r="D22" i="7"/>
  <c r="H34" i="3" s="1"/>
  <c r="D6" i="7"/>
  <c r="E326" i="9"/>
  <c r="B326" i="9" s="1"/>
  <c r="C185" i="1"/>
  <c r="G185" i="1" s="1"/>
  <c r="F36" i="6"/>
  <c r="C1432" i="1"/>
  <c r="H1432" i="1" s="1"/>
  <c r="D38" i="7"/>
  <c r="E58" i="9"/>
  <c r="B58" i="9" s="1"/>
  <c r="E431" i="4"/>
  <c r="D425" i="1" s="1"/>
  <c r="H337" i="9"/>
  <c r="D1201" i="1"/>
  <c r="C156" i="1"/>
  <c r="H349" i="1"/>
  <c r="G431" i="1"/>
  <c r="H451" i="1"/>
  <c r="F488" i="4"/>
  <c r="C482" i="1"/>
  <c r="G482" i="1" s="1"/>
  <c r="E584" i="4"/>
  <c r="D578" i="1" s="1"/>
  <c r="D579" i="1"/>
  <c r="F186" i="5"/>
  <c r="C1190" i="1"/>
  <c r="H316" i="9"/>
  <c r="E147" i="5"/>
  <c r="D1152" i="1" s="1"/>
  <c r="H17" i="1"/>
  <c r="H21" i="1"/>
  <c r="G25" i="1"/>
  <c r="H29" i="1"/>
  <c r="H33" i="1"/>
  <c r="H37" i="1"/>
  <c r="H42" i="1"/>
  <c r="H47" i="1"/>
  <c r="H80" i="1"/>
  <c r="H84" i="1"/>
  <c r="H88" i="1"/>
  <c r="H92" i="1"/>
  <c r="H96" i="1"/>
  <c r="H100" i="1"/>
  <c r="H105" i="1"/>
  <c r="H109" i="1"/>
  <c r="H113" i="1"/>
  <c r="H117" i="1"/>
  <c r="H122" i="1"/>
  <c r="H126" i="1"/>
  <c r="H162" i="1"/>
  <c r="H166" i="1"/>
  <c r="G170" i="1"/>
  <c r="H178" i="1"/>
  <c r="G182" i="1"/>
  <c r="D199" i="1"/>
  <c r="G199" i="1" s="1"/>
  <c r="H228" i="1"/>
  <c r="G236" i="1"/>
  <c r="H261" i="1"/>
  <c r="H360" i="1"/>
  <c r="H364" i="1"/>
  <c r="H407" i="1"/>
  <c r="H421" i="1"/>
  <c r="H585" i="1"/>
  <c r="C1046" i="1"/>
  <c r="C1563" i="1"/>
  <c r="F147" i="5"/>
  <c r="C1152" i="1"/>
  <c r="G1152" i="1" s="1"/>
  <c r="C1577" i="1"/>
  <c r="H36" i="3"/>
  <c r="H579" i="1"/>
  <c r="E12" i="5"/>
  <c r="D1017" i="1" s="1"/>
  <c r="D1024" i="1"/>
  <c r="G1024" i="1" s="1"/>
  <c r="E114" i="6"/>
  <c r="D1511" i="1"/>
  <c r="F122" i="6"/>
  <c r="C1518" i="1"/>
  <c r="H1518" i="1" s="1"/>
  <c r="C64" i="1"/>
  <c r="G64" i="1" s="1"/>
  <c r="D350" i="1"/>
  <c r="H350" i="1" s="1"/>
  <c r="H14" i="1"/>
  <c r="H18" i="1"/>
  <c r="H22" i="1"/>
  <c r="H26" i="1"/>
  <c r="H30" i="1"/>
  <c r="G34" i="1"/>
  <c r="H38" i="1"/>
  <c r="G43" i="1"/>
  <c r="H48" i="1"/>
  <c r="H81" i="1"/>
  <c r="H85" i="1"/>
  <c r="H89" i="1"/>
  <c r="H93" i="1"/>
  <c r="G97" i="1"/>
  <c r="H101" i="1"/>
  <c r="G106" i="1"/>
  <c r="H110" i="1"/>
  <c r="H114" i="1"/>
  <c r="H118" i="1"/>
  <c r="H123" i="1"/>
  <c r="G127" i="1"/>
  <c r="H163" i="1"/>
  <c r="G167" i="1"/>
  <c r="G175" i="1"/>
  <c r="H183" i="1"/>
  <c r="H187" i="1"/>
  <c r="H237" i="1"/>
  <c r="H520" i="1"/>
  <c r="F581" i="4"/>
  <c r="C575" i="1"/>
  <c r="H575" i="1" s="1"/>
  <c r="H156" i="9"/>
  <c r="D601" i="1"/>
  <c r="H601" i="1" s="1"/>
  <c r="F107" i="5"/>
  <c r="C1112" i="1"/>
  <c r="H6" i="1"/>
  <c r="G10" i="1"/>
  <c r="H53" i="1"/>
  <c r="H57" i="1"/>
  <c r="G61" i="1"/>
  <c r="H65" i="1"/>
  <c r="H69" i="1"/>
  <c r="H73" i="1"/>
  <c r="H77" i="1"/>
  <c r="H132" i="1"/>
  <c r="G140" i="1"/>
  <c r="H144" i="1"/>
  <c r="G150" i="1"/>
  <c r="G158" i="1"/>
  <c r="H192" i="1"/>
  <c r="H196" i="1"/>
  <c r="H201" i="1"/>
  <c r="H213" i="1"/>
  <c r="H225" i="1"/>
  <c r="H271" i="1"/>
  <c r="G275" i="1"/>
  <c r="H279" i="1"/>
  <c r="H291" i="1"/>
  <c r="G298" i="1"/>
  <c r="H302" i="1"/>
  <c r="G308" i="1"/>
  <c r="H312" i="1"/>
  <c r="H321" i="1"/>
  <c r="H334" i="1"/>
  <c r="G338" i="1"/>
  <c r="H396" i="1"/>
  <c r="H400" i="1"/>
  <c r="H437" i="1"/>
  <c r="H445" i="1"/>
  <c r="H449" i="1"/>
  <c r="H577" i="1"/>
  <c r="E230" i="4"/>
  <c r="D226" i="1" s="1"/>
  <c r="H338" i="9"/>
  <c r="D1207" i="1"/>
  <c r="F220" i="5"/>
  <c r="C1224" i="1"/>
  <c r="H1224" i="1" s="1"/>
  <c r="E154" i="9"/>
  <c r="B154" i="9" s="1"/>
  <c r="E330" i="9"/>
  <c r="H333" i="1"/>
  <c r="H373" i="1"/>
  <c r="G381" i="1"/>
  <c r="H385" i="1"/>
  <c r="H410" i="1"/>
  <c r="G434" i="1"/>
  <c r="H442" i="1"/>
  <c r="G446" i="1"/>
  <c r="H450" i="1"/>
  <c r="G458" i="1"/>
  <c r="H475" i="1"/>
  <c r="G479" i="1"/>
  <c r="H483" i="1"/>
  <c r="H488" i="1"/>
  <c r="H492" i="1"/>
  <c r="H517" i="1"/>
  <c r="H521" i="1"/>
  <c r="H525" i="1"/>
  <c r="H531" i="1"/>
  <c r="H543" i="1"/>
  <c r="H555" i="1"/>
  <c r="H572" i="1"/>
  <c r="H576" i="1"/>
  <c r="H626" i="1"/>
  <c r="H630" i="1"/>
  <c r="H636" i="1"/>
  <c r="G1172" i="1"/>
  <c r="H1176" i="1"/>
  <c r="G1199" i="1"/>
  <c r="G1232" i="1"/>
  <c r="H1236" i="1"/>
  <c r="G1244" i="1"/>
  <c r="H1248" i="1"/>
  <c r="H1257" i="1"/>
  <c r="H1262" i="1"/>
  <c r="G1295" i="1"/>
  <c r="G1409" i="1"/>
  <c r="H1413" i="1"/>
  <c r="G1421" i="1"/>
  <c r="H1443" i="1"/>
  <c r="H1451" i="1"/>
  <c r="H1455" i="1"/>
  <c r="H1459" i="1"/>
  <c r="H1501" i="1"/>
  <c r="H1505" i="1"/>
  <c r="H1509" i="1"/>
  <c r="G1522" i="1"/>
  <c r="H1562" i="1"/>
  <c r="H1574" i="1"/>
  <c r="J1578" i="1"/>
  <c r="D153" i="4"/>
  <c r="C149" i="1" s="1"/>
  <c r="F35" i="5"/>
  <c r="F71" i="5"/>
  <c r="E219" i="5"/>
  <c r="D89" i="6"/>
  <c r="F89" i="6" s="1"/>
  <c r="H796" i="1"/>
  <c r="H800" i="1"/>
  <c r="H812" i="1"/>
  <c r="H816" i="1"/>
  <c r="G820" i="1"/>
  <c r="H828" i="1"/>
  <c r="H832" i="1"/>
  <c r="H836" i="1"/>
  <c r="H840" i="1"/>
  <c r="H848" i="1"/>
  <c r="H852" i="1"/>
  <c r="H860" i="1"/>
  <c r="H876" i="1"/>
  <c r="H880" i="1"/>
  <c r="H884" i="1"/>
  <c r="H888" i="1"/>
  <c r="H896" i="1"/>
  <c r="H908" i="1"/>
  <c r="H912" i="1"/>
  <c r="H916" i="1"/>
  <c r="H920" i="1"/>
  <c r="H924" i="1"/>
  <c r="H932" i="1"/>
  <c r="H936" i="1"/>
  <c r="H940" i="1"/>
  <c r="H944" i="1"/>
  <c r="H948" i="1"/>
  <c r="H952" i="1"/>
  <c r="H956" i="1"/>
  <c r="H960" i="1"/>
  <c r="H968" i="1"/>
  <c r="H984" i="1"/>
  <c r="H988" i="1"/>
  <c r="H992" i="1"/>
  <c r="H996" i="1"/>
  <c r="H1000" i="1"/>
  <c r="H1008" i="1"/>
  <c r="H1014" i="1"/>
  <c r="H1019" i="1"/>
  <c r="H1023" i="1"/>
  <c r="H1027" i="1"/>
  <c r="H1031" i="1"/>
  <c r="H1035" i="1"/>
  <c r="H1039" i="1"/>
  <c r="G1043" i="1"/>
  <c r="H1051" i="1"/>
  <c r="H1059" i="1"/>
  <c r="G1082" i="1"/>
  <c r="H1086" i="1"/>
  <c r="G1103" i="1"/>
  <c r="H1107" i="1"/>
  <c r="G1208" i="1"/>
  <c r="H1212" i="1"/>
  <c r="H1304" i="1"/>
  <c r="H1308" i="1"/>
  <c r="H1316" i="1"/>
  <c r="G1328" i="1"/>
  <c r="H1484" i="1"/>
  <c r="H1493" i="1"/>
  <c r="H1527" i="1"/>
  <c r="H1535" i="1"/>
  <c r="F252" i="5"/>
  <c r="D6" i="8"/>
  <c r="C1583" i="1" s="1"/>
  <c r="H1583" i="1" s="1"/>
  <c r="E28" i="9"/>
  <c r="E41" i="9"/>
  <c r="E54" i="9"/>
  <c r="E59" i="9"/>
  <c r="E67" i="9"/>
  <c r="B67" i="9" s="1"/>
  <c r="E72" i="9"/>
  <c r="E77" i="9"/>
  <c r="E103" i="9"/>
  <c r="E129" i="9"/>
  <c r="E142" i="9"/>
  <c r="B142" i="9" s="1"/>
  <c r="E150" i="9"/>
  <c r="E161" i="9"/>
  <c r="F232" i="9"/>
  <c r="B232" i="9" s="1"/>
  <c r="F240" i="9"/>
  <c r="F248" i="9"/>
  <c r="F256" i="9"/>
  <c r="F272" i="9"/>
  <c r="E294" i="9"/>
  <c r="B294" i="9" s="1"/>
  <c r="E320" i="9"/>
  <c r="B320" i="9" s="1"/>
  <c r="E323" i="9"/>
  <c r="G1486" i="1"/>
  <c r="H1511" i="1"/>
  <c r="F134" i="4"/>
  <c r="E52" i="9"/>
  <c r="E65" i="9"/>
  <c r="H335" i="1"/>
  <c r="H371" i="1"/>
  <c r="H383" i="1"/>
  <c r="H387" i="1"/>
  <c r="H408" i="1"/>
  <c r="G414" i="1"/>
  <c r="H436" i="1"/>
  <c r="H448" i="1"/>
  <c r="H456" i="1"/>
  <c r="H477" i="1"/>
  <c r="H481" i="1"/>
  <c r="H486" i="1"/>
  <c r="H490" i="1"/>
  <c r="H494" i="1"/>
  <c r="H519" i="1"/>
  <c r="H523" i="1"/>
  <c r="H533" i="1"/>
  <c r="H537" i="1"/>
  <c r="H549" i="1"/>
  <c r="H553" i="1"/>
  <c r="H561" i="1"/>
  <c r="H566" i="1"/>
  <c r="H570" i="1"/>
  <c r="H574" i="1"/>
  <c r="H624" i="1"/>
  <c r="H628" i="1"/>
  <c r="H1065" i="1"/>
  <c r="G1142" i="1"/>
  <c r="H1146" i="1"/>
  <c r="G1154" i="1"/>
  <c r="G1166" i="1"/>
  <c r="H1170" i="1"/>
  <c r="G1178" i="1"/>
  <c r="H1254" i="1"/>
  <c r="H1273" i="1"/>
  <c r="H1277" i="1"/>
  <c r="G1403" i="1"/>
  <c r="G1415" i="1"/>
  <c r="H1437" i="1"/>
  <c r="H1449" i="1"/>
  <c r="G1453" i="1"/>
  <c r="H1461" i="1"/>
  <c r="G1465" i="1"/>
  <c r="H1469" i="1"/>
  <c r="H1499" i="1"/>
  <c r="H1507" i="1"/>
  <c r="H1520" i="1"/>
  <c r="H1524" i="1"/>
  <c r="G1572" i="1"/>
  <c r="J1576" i="1"/>
  <c r="J1580" i="1"/>
  <c r="F135" i="4"/>
  <c r="F165" i="4"/>
  <c r="F426" i="4"/>
  <c r="E29" i="9"/>
  <c r="E42" i="9"/>
  <c r="B42" i="9" s="1"/>
  <c r="E78" i="9"/>
  <c r="E162" i="9"/>
  <c r="F289" i="9"/>
  <c r="B289" i="9" s="1"/>
  <c r="E311" i="9"/>
  <c r="E321" i="9"/>
  <c r="E329" i="9"/>
  <c r="B329" i="9" s="1"/>
  <c r="E335" i="9"/>
  <c r="E647" i="4"/>
  <c r="D641" i="1" s="1"/>
  <c r="E32" i="9"/>
  <c r="E37" i="9"/>
  <c r="E45" i="9"/>
  <c r="B45" i="9" s="1"/>
  <c r="E50" i="9"/>
  <c r="E81" i="9"/>
  <c r="E91" i="9"/>
  <c r="E115" i="9"/>
  <c r="E138" i="9"/>
  <c r="B138" i="9" s="1"/>
  <c r="E146" i="9"/>
  <c r="E165" i="9"/>
  <c r="B255" i="9"/>
  <c r="F260" i="9"/>
  <c r="F268" i="9"/>
  <c r="F284" i="9"/>
  <c r="E324" i="9"/>
  <c r="B324" i="9" s="1"/>
  <c r="E332" i="9"/>
  <c r="B332" i="9" s="1"/>
  <c r="H453" i="1"/>
  <c r="H457" i="1"/>
  <c r="H474" i="1"/>
  <c r="H487" i="1"/>
  <c r="H495" i="1"/>
  <c r="H524" i="1"/>
  <c r="H534" i="1"/>
  <c r="H538" i="1"/>
  <c r="H542" i="1"/>
  <c r="H546" i="1"/>
  <c r="H558" i="1"/>
  <c r="H567" i="1"/>
  <c r="H571" i="1"/>
  <c r="H625" i="1"/>
  <c r="H635" i="1"/>
  <c r="H1143" i="1"/>
  <c r="G1151" i="1"/>
  <c r="G1163" i="1"/>
  <c r="H1167" i="1"/>
  <c r="H1179" i="1"/>
  <c r="G1235" i="1"/>
  <c r="G1247" i="1"/>
  <c r="H1251" i="1"/>
  <c r="H1256" i="1"/>
  <c r="H1294" i="1"/>
  <c r="G1412" i="1"/>
  <c r="H1446" i="1"/>
  <c r="H1496" i="1"/>
  <c r="H1508" i="1"/>
  <c r="H1517" i="1"/>
  <c r="H1521" i="1"/>
  <c r="J1557" i="1"/>
  <c r="E262" i="4"/>
  <c r="D258" i="1" s="1"/>
  <c r="G185" i="9"/>
  <c r="E185" i="9" s="1"/>
  <c r="B185" i="9" s="1"/>
  <c r="F656" i="4"/>
  <c r="F19" i="5"/>
  <c r="F115" i="6"/>
  <c r="E40" i="9"/>
  <c r="E53" i="9"/>
  <c r="E66" i="9"/>
  <c r="B66" i="9" s="1"/>
  <c r="E71" i="9"/>
  <c r="E94" i="9"/>
  <c r="E102" i="9"/>
  <c r="E118" i="9"/>
  <c r="B126" i="9"/>
  <c r="E128" i="9"/>
  <c r="E141" i="9"/>
  <c r="E149" i="9"/>
  <c r="B149" i="9" s="1"/>
  <c r="E160" i="9"/>
  <c r="E173" i="9"/>
  <c r="F231" i="9"/>
  <c r="B231" i="9" s="1"/>
  <c r="F239" i="9"/>
  <c r="F247" i="9"/>
  <c r="F255" i="9"/>
  <c r="F263" i="9"/>
  <c r="F271" i="9"/>
  <c r="B271" i="9" s="1"/>
  <c r="F279" i="9"/>
  <c r="F287" i="9"/>
  <c r="E307" i="9"/>
  <c r="B307" i="9" s="1"/>
  <c r="E319"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5" i="9"/>
  <c r="B26" i="9"/>
  <c r="B28" i="9"/>
  <c r="B29" i="9"/>
  <c r="B30" i="9"/>
  <c r="B32" i="9"/>
  <c r="B33" i="9"/>
  <c r="B35" i="9"/>
  <c r="B38" i="9"/>
  <c r="B40" i="9"/>
  <c r="B41" i="9"/>
  <c r="B44" i="9"/>
  <c r="B48" i="9"/>
  <c r="E49" i="9"/>
  <c r="B49" i="9" s="1"/>
  <c r="B50" i="9"/>
  <c r="B52" i="9"/>
  <c r="B53" i="9"/>
  <c r="B54" i="9"/>
  <c r="B56" i="9"/>
  <c r="B57" i="9"/>
  <c r="B59" i="9"/>
  <c r="B60" i="9"/>
  <c r="B62" i="9"/>
  <c r="B64" i="9"/>
  <c r="B65" i="9"/>
  <c r="B68" i="9"/>
  <c r="B70" i="9"/>
  <c r="B72" i="9"/>
  <c r="E73" i="9"/>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9" i="9"/>
  <c r="B140" i="9"/>
  <c r="B141" i="9"/>
  <c r="B144" i="9"/>
  <c r="B146" i="9"/>
  <c r="B148" i="9"/>
  <c r="B150" i="9"/>
  <c r="B151" i="9"/>
  <c r="B152" i="9"/>
  <c r="B153" i="9"/>
  <c r="E155" i="9"/>
  <c r="B155" i="9" s="1"/>
  <c r="E157" i="9"/>
  <c r="B157" i="9" s="1"/>
  <c r="B160" i="9"/>
  <c r="B161" i="9"/>
  <c r="B162" i="9"/>
  <c r="B163" i="9"/>
  <c r="B164" i="9"/>
  <c r="B165" i="9"/>
  <c r="B168" i="9"/>
  <c r="E169" i="9"/>
  <c r="B169" i="9" s="1"/>
  <c r="E170" i="9"/>
  <c r="B170" i="9" s="1"/>
  <c r="B172" i="9"/>
  <c r="B173" i="9"/>
  <c r="B230" i="9"/>
  <c r="B239" i="9"/>
  <c r="B240" i="9"/>
  <c r="B242" i="9"/>
  <c r="F244" i="9"/>
  <c r="B244" i="9" s="1"/>
  <c r="B251" i="9"/>
  <c r="F252" i="9"/>
  <c r="B252" i="9" s="1"/>
  <c r="B254" i="9"/>
  <c r="B256" i="9"/>
  <c r="F258" i="9"/>
  <c r="B262" i="9"/>
  <c r="B263" i="9"/>
  <c r="B266" i="9"/>
  <c r="B268" i="9"/>
  <c r="F270" i="9"/>
  <c r="B270" i="9" s="1"/>
  <c r="B274" i="9"/>
  <c r="B275" i="9"/>
  <c r="B278" i="9"/>
  <c r="B286" i="9"/>
  <c r="B287" i="9"/>
  <c r="B290" i="9"/>
  <c r="B304" i="9"/>
  <c r="B311" i="9"/>
  <c r="B312" i="9"/>
  <c r="E313" i="9"/>
  <c r="B317" i="9"/>
  <c r="B318" i="9"/>
  <c r="B319" i="9"/>
  <c r="B321" i="9"/>
  <c r="B322" i="9"/>
  <c r="B323" i="9"/>
  <c r="B328" i="9"/>
  <c r="B330" i="9"/>
  <c r="B333" i="9"/>
  <c r="B335" i="9"/>
  <c r="B340" i="9"/>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41" i="1"/>
  <c r="G1441" i="1"/>
  <c r="H1467" i="1"/>
  <c r="G1467" i="1"/>
  <c r="H1523" i="1"/>
  <c r="G1523" i="1"/>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E308" i="4"/>
  <c r="D51" i="8"/>
  <c r="C1634" i="1"/>
  <c r="H1471" i="1"/>
  <c r="H1504" i="1"/>
  <c r="J1543" i="1"/>
  <c r="G1574" i="1"/>
  <c r="I1574" i="1" s="1"/>
  <c r="H1577" i="1"/>
  <c r="E106" i="4"/>
  <c r="D102" i="1" s="1"/>
  <c r="F262" i="4"/>
  <c r="D178" i="5"/>
  <c r="F181" i="5"/>
  <c r="H1465" i="1"/>
  <c r="G1481" i="1"/>
  <c r="H1498" i="1"/>
  <c r="H1534" i="1"/>
  <c r="J1541" i="1"/>
  <c r="G1543" i="1"/>
  <c r="G1569" i="1"/>
  <c r="G1595" i="1"/>
  <c r="H1679" i="1"/>
  <c r="G1679" i="1"/>
  <c r="D273" i="4"/>
  <c r="F274" i="4"/>
  <c r="E7" i="5"/>
  <c r="H336" i="9"/>
  <c r="E177" i="5"/>
  <c r="G1455" i="1"/>
  <c r="H1462" i="1"/>
  <c r="G1468" i="1"/>
  <c r="G1478" i="1"/>
  <c r="G1488" i="1"/>
  <c r="H1495" i="1"/>
  <c r="G1501" i="1"/>
  <c r="G1511" i="1"/>
  <c r="G1524" i="1"/>
  <c r="H1531" i="1"/>
  <c r="J1546" i="1"/>
  <c r="G1562" i="1"/>
  <c r="H1569" i="1"/>
  <c r="E361" i="4"/>
  <c r="F12" i="5"/>
  <c r="J1562" i="1"/>
  <c r="G1565" i="1"/>
  <c r="G1580" i="1"/>
  <c r="I1580" i="1" s="1"/>
  <c r="G1587" i="1"/>
  <c r="G1613" i="1"/>
  <c r="F7" i="4"/>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B145" i="9"/>
  <c r="G203" i="9"/>
  <c r="E203" i="9" s="1"/>
  <c r="B203" i="9" s="1"/>
  <c r="F178" i="4"/>
  <c r="F222" i="4"/>
  <c r="F355" i="4"/>
  <c r="F427" i="4"/>
  <c r="F432" i="4"/>
  <c r="F480" i="4"/>
  <c r="D536" i="4"/>
  <c r="F13" i="5"/>
  <c r="E255" i="5"/>
  <c r="F6" i="6"/>
  <c r="D5" i="6"/>
  <c r="E6" i="7"/>
  <c r="B37" i="9"/>
  <c r="B313" i="9"/>
  <c r="D125" i="4"/>
  <c r="D571" i="4"/>
  <c r="B247" i="9"/>
  <c r="E35" i="6"/>
  <c r="E156" i="9"/>
  <c r="B156" i="9" s="1"/>
  <c r="D70" i="5"/>
  <c r="G315" i="9"/>
  <c r="G316" i="9"/>
  <c r="B258" i="9"/>
  <c r="F298" i="9"/>
  <c r="H315" i="9"/>
  <c r="D202" i="4"/>
  <c r="D373" i="4"/>
  <c r="B73" i="9"/>
  <c r="B248" i="9"/>
  <c r="B283" i="9"/>
  <c r="F537" i="4"/>
  <c r="F607" i="4"/>
  <c r="F150" i="5"/>
  <c r="E337" i="9"/>
  <c r="B337" i="9" s="1"/>
  <c r="B133" i="9"/>
  <c r="F277" i="5"/>
  <c r="E5" i="6"/>
  <c r="F197" i="5"/>
  <c r="B109"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44" i="8" l="1"/>
  <c r="G1602" i="1"/>
  <c r="I35" i="3"/>
  <c r="D1571" i="1"/>
  <c r="I1543" i="1"/>
  <c r="H1024" i="1"/>
  <c r="D5" i="7"/>
  <c r="C1555" i="1"/>
  <c r="I1559" i="1"/>
  <c r="I1554" i="1"/>
  <c r="I1552" i="1"/>
  <c r="I1548" i="1"/>
  <c r="I1544" i="1"/>
  <c r="E316" i="9"/>
  <c r="B316" i="9" s="1"/>
  <c r="I1576" i="1"/>
  <c r="G24" i="9"/>
  <c r="G1432" i="1"/>
  <c r="I1566" i="1"/>
  <c r="H24" i="9"/>
  <c r="G331" i="1"/>
  <c r="G350" i="1"/>
  <c r="H199" i="1"/>
  <c r="I1570" i="1"/>
  <c r="I1564" i="1"/>
  <c r="H35" i="3"/>
  <c r="C1571" i="1"/>
  <c r="E152" i="4"/>
  <c r="G149" i="1"/>
  <c r="H1152" i="1"/>
  <c r="I1558" i="1"/>
  <c r="G601" i="1"/>
  <c r="H339" i="9"/>
  <c r="D1223" i="1"/>
  <c r="I30" i="3"/>
  <c r="D1510" i="1"/>
  <c r="I1567" i="1"/>
  <c r="I1550" i="1"/>
  <c r="I1562" i="1"/>
  <c r="G1514" i="1"/>
  <c r="H482" i="1"/>
  <c r="G1585" i="1"/>
  <c r="I1579" i="1"/>
  <c r="F228" i="9"/>
  <c r="B228" i="9" s="1"/>
  <c r="B207" i="9"/>
  <c r="I1565" i="1"/>
  <c r="D1093" i="1"/>
  <c r="E69" i="5"/>
  <c r="D308" i="4"/>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G1017" i="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I23" i="3"/>
  <c r="D1074"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C30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E6" i="5"/>
  <c r="D1012" i="1"/>
  <c r="I1568" i="1"/>
  <c r="E339" i="9" l="1"/>
  <c r="B339" i="9" s="1"/>
  <c r="E24" i="9"/>
  <c r="B24" i="9" s="1"/>
  <c r="G1571" i="1"/>
  <c r="H1571" i="1"/>
  <c r="H226" i="1"/>
  <c r="G51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E334" i="9" s="1"/>
  <c r="H638" i="1"/>
  <c r="G638" i="1"/>
  <c r="H640" i="1" l="1"/>
  <c r="G640" i="1"/>
  <c r="H20" i="3"/>
  <c r="F650" i="4"/>
  <c r="C644" i="1"/>
  <c r="H639" i="1"/>
  <c r="G639" i="1"/>
  <c r="F649" i="4"/>
  <c r="H19" i="3"/>
  <c r="C643" i="1"/>
  <c r="H7" i="3" s="1"/>
  <c r="B334" i="9"/>
  <c r="E298" i="9"/>
  <c r="I8" i="3" s="1"/>
  <c r="J3" i="9" l="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<sst xmlns="http://schemas.openxmlformats.org/spreadsheetml/2006/main" count="4727" uniqueCount="3655">
  <si>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</si>
  <si>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</si>
  <si>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</si>
  <si>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</si>
  <si>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</si>
  <si>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</si>
  <si>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</si>
  <si>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</si>
  <si>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</si>
  <si>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</si>
  <si>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</si>
  <si>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</si>
  <si>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</si>
  <si>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</si>
  <si>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</si>
  <si>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</si>
  <si>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</si>
  <si>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</si>
  <si>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</si>
  <si>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</si>
  <si>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</si>
  <si>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</si>
  <si>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</si>
  <si>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</si>
  <si>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</si>
  <si>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</si>
  <si>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</si>
  <si>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</si>
  <si>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</si>
  <si>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</si>
  <si>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</si>
  <si>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</si>
  <si>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</si>
  <si>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</si>
  <si>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</si>
  <si>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</si>
  <si>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</si>
  <si>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</si>
  <si>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</si>
  <si>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</si>
  <si>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</si>
  <si>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</si>
  <si>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</si>
  <si>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</si>
  <si>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</si>
  <si>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</si>
  <si>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</si>
  <si>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</si>
  <si>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</si>
  <si>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</si>
  <si>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</si>
  <si>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</si>
  <si>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</si>
  <si>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</si>
  <si>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</si>
  <si>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</si>
  <si>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</si>
  <si>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</si>
  <si>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</si>
  <si>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</si>
  <si>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</si>
  <si>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</si>
  <si>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</si>
  <si>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</si>
  <si>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</si>
  <si>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</si>
  <si>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</si>
  <si>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</si>
  <si>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</si>
  <si>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</si>
  <si>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</si>
  <si>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</si>
  <si>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</si>
  <si>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</si>
  <si>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</si>
  <si>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</si>
  <si>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</si>
  <si>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</si>
  <si>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</si>
  <si>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</si>
  <si>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</si>
  <si>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</si>
  <si>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</si>
  <si>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</si>
  <si>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</si>
  <si>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</si>
  <si>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</si>
  <si>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</si>
  <si>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</si>
  <si>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</si>
  <si>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</si>
  <si>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</si>
  <si>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</si>
  <si>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</si>
  <si>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</si>
  <si>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</si>
  <si>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</si>
  <si>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</si>
  <si>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</si>
  <si>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</si>
  <si>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</si>
  <si>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</si>
  <si>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</si>
  <si>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</si>
  <si>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</si>
  <si>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</si>
  <si>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</si>
  <si>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</si>
  <si>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</si>
  <si>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</si>
  <si>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</si>
  <si>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</si>
  <si>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</si>
  <si>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</si>
  <si>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</si>
  <si>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</si>
  <si>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</si>
  <si>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</si>
  <si>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</si>
  <si>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</si>
  <si>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</si>
  <si>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</si>
  <si>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</si>
  <si>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</si>
  <si>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</si>
  <si>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</si>
  <si>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</si>
  <si>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</si>
  <si>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</si>
  <si>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</si>
  <si>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</si>
  <si>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</si>
  <si>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</si>
  <si>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</si>
  <si>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</si>
  <si>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</si>
  <si>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</si>
  <si>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</si>
  <si>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</si>
  <si>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</si>
  <si>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</si>
  <si>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</si>
  <si>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</si>
  <si>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</si>
  <si>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</si>
  <si>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</si>
  <si>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</si>
  <si>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</si>
  <si>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</si>
  <si>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</si>
  <si>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</si>
  <si>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</si>
  <si>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</si>
  <si>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</si>
  <si>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</si>
  <si>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</si>
  <si>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</si>
  <si>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</si>
  <si>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</si>
  <si>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</si>
  <si>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</si>
  <si>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</si>
  <si>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</si>
  <si>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</si>
  <si>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</si>
  <si>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</si>
  <si>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</si>
  <si>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</si>
  <si>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</si>
  <si>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</si>
  <si>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</si>
  <si>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</si>
  <si>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</si>
  <si>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</si>
  <si>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</si>
  <si>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</si>
  <si>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</si>
  <si>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</si>
  <si>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</si>
  <si>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</si>
  <si>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</si>
  <si>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</si>
  <si>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</si>
  <si>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</si>
  <si>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</si>
  <si>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</si>
  <si>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</si>
  <si>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</si>
  <si>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</si>
  <si>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</si>
  <si>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</si>
  <si>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</si>
  <si>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</si>
  <si>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</si>
  <si>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</si>
  <si>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</si>
  <si>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</si>
  <si>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</si>
  <si>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</si>
  <si>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</si>
  <si>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</si>
  <si>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</si>
  <si>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</si>
  <si>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</si>
  <si>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</si>
  <si>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</si>
  <si>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</si>
  <si>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</si>
  <si>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</si>
  <si>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</si>
  <si>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</si>
  <si>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</si>
  <si>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</si>
  <si>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</si>
  <si>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</si>
  <si>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</si>
  <si>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</si>
  <si>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</si>
  <si>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</si>
  <si>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</si>
  <si>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</si>
  <si>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</si>
  <si>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</si>
  <si>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</si>
  <si>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</si>
  <si>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</si>
  <si>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</si>
  <si>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</si>
  <si>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</si>
  <si>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</si>
  <si>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</si>
  <si>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</si>
  <si>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</si>
  <si>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</si>
  <si>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</si>
  <si>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</si>
  <si>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</si>
  <si>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</si>
  <si>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</si>
  <si>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</si>
  <si>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</si>
  <si>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</si>
  <si>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</si>
  <si>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</si>
  <si>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</si>
  <si>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</si>
  <si>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</si>
  <si>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</si>
  <si>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</si>
  <si>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</si>
  <si>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</si>
  <si>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</si>
  <si>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</si>
  <si>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</si>
  <si>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</si>
  <si>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</si>
  <si>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</si>
  <si>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</si>
  <si>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</si>
  <si>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</si>
  <si>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</si>
  <si>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</si>
  <si>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</si>
  <si>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</si>
  <si>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</si>
  <si>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</si>
  <si>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</si>
  <si>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</si>
  <si>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</si>
  <si>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</si>
  <si>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</si>
  <si>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</si>
  <si>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</si>
  <si>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</si>
  <si>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</si>
  <si>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</si>
  <si>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</si>
  <si>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</si>
  <si>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</si>
  <si>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</si>
  <si>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</si>
  <si>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</si>
  <si>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</si>
  <si>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</si>
  <si>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</si>
  <si>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</si>
  <si>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</si>
  <si>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</si>
  <si>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</si>
  <si>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</si>
  <si>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</si>
  <si>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</si>
  <si>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</si>
  <si>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</si>
  <si>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</si>
  <si>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</si>
  <si>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</si>
  <si>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</si>
  <si>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</si>
  <si>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</si>
  <si>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</si>
  <si>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</si>
  <si>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</si>
  <si>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</si>
  <si>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</si>
  <si>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</si>
  <si>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</si>
  <si>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</si>
  <si>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</si>
  <si>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</si>
  <si>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</si>
  <si>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</si>
  <si>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</si>
  <si>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</si>
  <si>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</si>
  <si>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</si>
  <si>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</si>
  <si>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</si>
  <si>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</si>
  <si>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</si>
  <si>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</si>
  <si>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</si>
  <si>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</si>
  <si>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</si>
  <si>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</si>
  <si>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</si>
  <si>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</si>
  <si>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</si>
  <si>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</si>
  <si>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</si>
  <si>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</si>
  <si>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</si>
  <si>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</si>
  <si>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</si>
  <si>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</si>
  <si>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</si>
  <si>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</si>
  <si>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</si>
  <si>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</si>
  <si>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</si>
  <si>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</si>
  <si>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</si>
  <si>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</si>
  <si>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</si>
  <si>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</si>
  <si>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</si>
  <si>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</si>
  <si>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</si>
  <si>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</si>
  <si>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</si>
  <si>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</si>
  <si>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</si>
  <si>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</si>
  <si>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</si>
  <si>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</si>
  <si>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</si>
  <si>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</si>
  <si>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</si>
  <si>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</si>
  <si>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</si>
  <si>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</si>
  <si>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</si>
  <si>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</si>
  <si>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</si>
  <si>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</si>
  <si>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</si>
  <si>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</si>
  <si>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</si>
  <si>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</si>
  <si>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</si>
  <si>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</si>
  <si>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</si>
  <si>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</si>
  <si>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</si>
  <si>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</si>
  <si>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</si>
  <si>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</si>
  <si>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</si>
  <si>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</si>
  <si>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</si>
  <si>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</si>
  <si>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</si>
  <si>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</si>
  <si>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</si>
  <si>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</si>
  <si>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</si>
  <si>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</si>
  <si>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</si>
  <si>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</si>
  <si>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</si>
  <si>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</si>
  <si>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</si>
  <si>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</si>
  <si>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</si>
  <si>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</si>
  <si>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</si>
  <si>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</si>
  <si>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</si>
  <si>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</si>
  <si>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</si>
  <si>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</si>
  <si>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</si>
  <si>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</si>
  <si>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</si>
  <si>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</si>
  <si>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</si>
  <si>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</si>
  <si>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</si>
  <si>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</si>
  <si>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</si>
  <si>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</si>
  <si>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</si>
  <si>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</si>
  <si>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</si>
  <si>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</si>
  <si>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</si>
  <si>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</si>
  <si>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</si>
  <si>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</si>
  <si>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</si>
  <si>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</si>
  <si>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</si>
  <si>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</si>
  <si>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</si>
  <si>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</si>
  <si>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</si>
  <si>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</si>
  <si>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</si>
  <si>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</si>
  <si>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</si>
  <si>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</si>
  <si>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</si>
  <si>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</si>
  <si>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</si>
  <si>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</si>
  <si>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</si>
  <si>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</si>
  <si>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</si>
  <si>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</si>
  <si>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</si>
  <si>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</si>
  <si>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</si>
  <si>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</si>
  <si>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</si>
  <si>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</si>
  <si>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</si>
  <si>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</si>
  <si>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</si>
  <si>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</si>
  <si>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</si>
  <si>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</si>
  <si>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</si>
  <si>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</si>
  <si>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</si>
  <si>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</si>
  <si>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</si>
  <si>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</si>
  <si>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</si>
  <si>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</si>
  <si>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</si>
  <si>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</si>
  <si>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</si>
  <si>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</si>
  <si>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</si>
  <si>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</si>
  <si>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</si>
  <si>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</si>
  <si>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</si>
  <si>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</si>
  <si>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</si>
  <si>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</si>
  <si>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</si>
  <si>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</si>
  <si>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</si>
  <si>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</si>
  <si>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</si>
  <si>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</si>
  <si>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</si>
  <si>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</si>
  <si>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</si>
  <si>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</si>
  <si>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</si>
  <si>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</si>
  <si>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</si>
  <si>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</si>
  <si>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</si>
  <si>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</si>
  <si>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</si>
  <si>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</si>
  <si>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</si>
  <si>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</si>
  <si>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</si>
  <si>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</si>
  <si>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</si>
  <si>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</si>
  <si>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</si>
  <si>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</si>
  <si>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</si>
  <si>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</si>
  <si>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</si>
  <si>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</si>
  <si>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</si>
  <si>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</si>
  <si>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</si>
  <si>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</si>
  <si>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</si>
  <si>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</si>
  <si>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</si>
  <si>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</si>
  <si>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</si>
  <si>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</si>
  <si>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</si>
  <si>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</si>
  <si>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</si>
  <si>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</si>
  <si>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</si>
  <si>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</si>
  <si>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</si>
  <si>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</si>
  <si>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</si>
  <si>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</si>
  <si>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</si>
  <si>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</si>
  <si>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</si>
  <si>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</si>
  <si>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</si>
  <si>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</si>
  <si>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</si>
  <si>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</si>
  <si>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</si>
  <si>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</si>
  <si>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</si>
  <si>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</si>
  <si>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</si>
  <si>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</si>
  <si>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</si>
  <si>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</si>
  <si>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</si>
  <si>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</si>
  <si>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</si>
  <si>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</si>
  <si>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</si>
  <si>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</si>
  <si>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</si>
  <si>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</si>
  <si>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</si>
  <si>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</si>
  <si>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</si>
  <si>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</si>
  <si>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</si>
  <si>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</si>
  <si>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</si>
  <si>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</si>
  <si>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</si>
  <si>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</si>
  <si>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</si>
  <si>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</si>
  <si>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</si>
  <si>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</si>
  <si>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</si>
  <si>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</si>
  <si>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</si>
  <si>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</si>
  <si>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</si>
  <si>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</si>
  <si>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</si>
  <si>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</si>
  <si>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</si>
  <si>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</si>
  <si>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</si>
  <si>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</si>
  <si>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</si>
  <si>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</si>
  <si>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</si>
  <si>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</si>
  <si>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</si>
  <si>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</si>
  <si>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</si>
  <si>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</si>
  <si>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</si>
  <si>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</si>
  <si>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</si>
  <si>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</si>
  <si>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</si>
  <si>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</si>
  <si>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</si>
  <si>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</si>
  <si>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</si>
  <si>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</si>
  <si>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</si>
  <si>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</si>
  <si>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</si>
  <si>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</si>
  <si>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</si>
  <si>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</si>
  <si>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</si>
  <si>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</si>
  <si>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</si>
  <si>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</si>
  <si>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</si>
  <si>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</si>
  <si>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</si>
  <si>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</si>
  <si>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</si>
  <si>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</si>
  <si>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</si>
  <si>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</si>
  <si>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</si>
  <si>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</si>
  <si>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</si>
  <si>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</si>
  <si>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</si>
  <si>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</si>
  <si>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</si>
  <si>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</si>
  <si>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</si>
  <si>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</si>
  <si>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</si>
  <si>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</si>
  <si>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</si>
  <si>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</si>
  <si>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</si>
  <si>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</si>
  <si>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</si>
  <si>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</si>
  <si>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</si>
  <si>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</si>
  <si>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</si>
  <si>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</si>
  <si>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</si>
  <si>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</si>
  <si>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</si>
  <si>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</si>
  <si>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</si>
  <si>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</si>
  <si>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</si>
  <si>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</si>
  <si>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</si>
  <si>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</si>
  <si>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</si>
  <si>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</si>
  <si>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</si>
  <si>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</si>
  <si>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</si>
  <si>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</si>
  <si>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</si>
  <si>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</si>
  <si>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</si>
  <si>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</si>
  <si>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</si>
  <si>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</si>
  <si>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</si>
  <si>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</si>
  <si>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</si>
  <si>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</si>
  <si>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</si>
  <si>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</si>
  <si>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</si>
  <si>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</si>
  <si>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</si>
  <si>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</si>
  <si>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</si>
  <si>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</si>
  <si>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</si>
  <si>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</si>
  <si>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</si>
  <si>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</si>
  <si>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</si>
  <si>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</si>
  <si>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</si>
  <si>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</si>
  <si>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</si>
  <si>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</si>
  <si>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</si>
  <si>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</si>
  <si>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</si>
  <si>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</si>
  <si>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</si>
  <si>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</si>
  <si>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</si>
  <si>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</si>
  <si>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</si>
  <si>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</si>
  <si>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</si>
  <si>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</si>
  <si>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</si>
  <si>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</si>
  <si>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</si>
  <si>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</si>
  <si>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</si>
  <si>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</si>
  <si>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</si>
  <si>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</si>
  <si>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</si>
  <si>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</si>
  <si>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</si>
  <si>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</si>
  <si>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</si>
  <si>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</si>
  <si>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</si>
  <si>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</si>
  <si>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</si>
  <si>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</si>
  <si>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</si>
  <si>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</si>
  <si>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</si>
  <si>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</si>
  <si>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</si>
  <si>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</si>
  <si>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</si>
  <si>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</si>
  <si>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</si>
  <si>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</si>
  <si>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</si>
  <si>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</si>
  <si>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</si>
  <si>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</si>
  <si>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</si>
  <si>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</si>
  <si>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</si>
  <si>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</si>
  <si>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</si>
  <si>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</si>
  <si>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</si>
  <si>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</si>
  <si>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</si>
  <si>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</si>
  <si>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</si>
  <si>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</si>
  <si>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</si>
  <si>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</si>
  <si>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</si>
  <si>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</si>
  <si>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</si>
  <si>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</si>
  <si>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</si>
  <si>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</si>
  <si>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</si>
  <si>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</si>
  <si>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</si>
  <si>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</si>
  <si>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</si>
  <si>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</si>
  <si>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</si>
  <si>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</si>
  <si>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</si>
  <si>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</si>
  <si>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</si>
  <si>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</si>
  <si>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</si>
  <si>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</si>
  <si>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</si>
  <si>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</si>
  <si>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</si>
  <si>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</si>
  <si>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</si>
  <si>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</si>
  <si>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</si>
  <si>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</si>
  <si>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</si>
  <si>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</si>
  <si>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</si>
  <si>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</si>
  <si>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</si>
  <si>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</si>
  <si>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</si>
  <si>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</si>
  <si>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</si>
  <si>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</si>
  <si>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</si>
  <si>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</si>
  <si>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</si>
  <si>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</si>
  <si>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</si>
  <si>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</si>
  <si>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</si>
  <si>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</si>
  <si>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</si>
  <si>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</si>
  <si>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</si>
  <si>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</si>
  <si>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</si>
  <si>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</si>
  <si>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</si>
  <si>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</si>
  <si>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</si>
  <si>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</si>
  <si>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</si>
  <si>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</si>
  <si>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</si>
  <si>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</si>
  <si>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</si>
  <si>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</si>
  <si>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</si>
  <si>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</si>
  <si>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</si>
  <si>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</si>
  <si>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</si>
  <si>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</si>
  <si>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</si>
  <si>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</si>
  <si>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</si>
  <si>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</si>
  <si>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</si>
  <si>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</si>
  <si>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</si>
  <si>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</si>
  <si>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</si>
  <si>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</si>
  <si>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</si>
  <si>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</si>
  <si>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</si>
  <si>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</si>
  <si>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</si>
  <si>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</si>
  <si>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</si>
  <si>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</si>
  <si>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</si>
  <si>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</si>
  <si>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</si>
  <si>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</si>
  <si>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</si>
  <si>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</si>
  <si>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</si>
  <si>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</si>
  <si>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</si>
  <si>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</si>
  <si>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</si>
  <si>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</si>
  <si>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</si>
  <si>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</si>
  <si>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</si>
  <si>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</si>
  <si>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</si>
  <si>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</si>
  <si>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</si>
  <si>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</si>
  <si>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</si>
  <si>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</si>
  <si>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</si>
  <si>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</si>
  <si>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</si>
  <si>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</si>
  <si>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</si>
  <si>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</si>
  <si>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</si>
  <si>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</si>
  <si>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</si>
  <si>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</si>
  <si>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</si>
  <si>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</si>
  <si>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</si>
  <si>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</si>
  <si>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</si>
  <si>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</si>
  <si>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</si>
  <si>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</si>
  <si>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</si>
  <si>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</si>
  <si>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</si>
  <si>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</si>
  <si>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</si>
  <si>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</si>
  <si>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</si>
  <si>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</si>
  <si>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</si>
  <si>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</si>
  <si>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</si>
  <si>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</si>
  <si>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</si>
  <si>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</si>
  <si>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</si>
  <si>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</si>
  <si>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</si>
  <si>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</si>
  <si>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</si>
  <si>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</si>
  <si>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</si>
  <si>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</si>
  <si>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</si>
  <si>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</si>
  <si>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</si>
  <si>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</si>
  <si>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</si>
  <si>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</si>
  <si>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</si>
  <si>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</si>
  <si>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</si>
  <si>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</si>
  <si>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</si>
  <si>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</si>
  <si>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</si>
  <si>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</si>
  <si>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</si>
  <si>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</si>
  <si>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</si>
  <si>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</si>
  <si>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</si>
  <si>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</si>
  <si>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</si>
  <si>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</si>
  <si>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</si>
  <si>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</si>
  <si>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</si>
  <si>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</si>
  <si>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</si>
  <si>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</si>
  <si>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</si>
  <si>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</si>
  <si>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</si>
  <si>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</si>
  <si>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</si>
  <si>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</si>
  <si>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</si>
  <si>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</si>
  <si>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</si>
  <si>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</si>
  <si>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</si>
  <si>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</si>
  <si>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</si>
  <si>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</si>
  <si>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</si>
  <si>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</si>
  <si>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</si>
  <si>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</si>
  <si>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</si>
  <si>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</si>
  <si>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</si>
  <si>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</si>
  <si>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</si>
  <si>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</si>
  <si>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</si>
  <si>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</si>
  <si>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</si>
  <si>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</si>
  <si>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</si>
  <si>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</si>
  <si>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</si>
  <si>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</si>
  <si>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</si>
  <si>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</si>
  <si>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</si>
  <si>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</si>
  <si>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</si>
  <si>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</si>
  <si>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</si>
  <si>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</si>
  <si>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</si>
  <si>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</si>
  <si>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</si>
  <si>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</si>
  <si>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</si>
  <si>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</si>
  <si>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</si>
  <si>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</si>
  <si>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</si>
  <si>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</si>
  <si>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</si>
  <si>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</si>
  <si>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</si>
  <si>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</si>
  <si>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</si>
  <si>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</si>
  <si>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</si>
  <si>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</si>
  <si>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</si>
  <si>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</si>
  <si>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</si>
  <si>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</si>
  <si>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</si>
  <si>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</si>
  <si>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</si>
  <si>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</si>
  <si>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</si>
  <si>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</si>
  <si>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</si>
  <si>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</si>
  <si>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</si>
  <si>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</si>
  <si>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</si>
  <si>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</si>
  <si>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</si>
  <si>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</si>
  <si>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</si>
  <si>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</si>
  <si>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</si>
  <si>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</si>
  <si>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</si>
  <si>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</si>
  <si>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</si>
  <si>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</si>
  <si>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</si>
  <si>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</si>
  <si>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</si>
  <si>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</si>
  <si>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</si>
  <si>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</si>
  <si>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</si>
  <si>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</si>
  <si>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</si>
  <si>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</si>
  <si>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</si>
  <si>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</si>
  <si>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</si>
  <si>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</si>
  <si>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</si>
  <si>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</si>
  <si>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</si>
  <si>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</si>
  <si>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</si>
  <si>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</si>
  <si>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</si>
  <si>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</si>
  <si>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</si>
  <si>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</si>
  <si>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</si>
  <si>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</si>
  <si>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</si>
  <si>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</si>
  <si>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</si>
  <si>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</si>
  <si>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</si>
  <si>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</si>
  <si>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</si>
  <si>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</si>
  <si>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</si>
  <si>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</si>
  <si>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</si>
  <si>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</si>
  <si>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</si>
  <si>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</si>
  <si>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</si>
  <si>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</si>
  <si>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</si>
  <si>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</si>
  <si>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</si>
  <si>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</si>
  <si>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</si>
  <si>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</si>
  <si>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</si>
  <si>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</si>
  <si>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</si>
  <si>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</si>
  <si>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</si>
  <si>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</si>
  <si>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</si>
  <si>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</si>
  <si>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</si>
  <si>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</si>
  <si>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</si>
  <si>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</si>
  <si>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</si>
  <si>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</si>
  <si>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</si>
  <si>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</si>
  <si>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</si>
  <si>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</si>
  <si>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</si>
  <si>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</si>
  <si>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</si>
  <si>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</si>
  <si>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</si>
  <si>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</si>
  <si>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</si>
  <si>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</si>
  <si>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</si>
  <si>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</si>
  <si>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</si>
  <si>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</si>
  <si>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</si>
  <si>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</si>
  <si>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</si>
  <si>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</si>
  <si>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</si>
  <si>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</si>
  <si>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</si>
  <si>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</si>
  <si>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</si>
  <si>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</si>
  <si>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</si>
  <si>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</si>
  <si>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</si>
  <si>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</si>
  <si>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</si>
  <si>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</si>
  <si>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</si>
  <si>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</si>
  <si>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</si>
  <si>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</si>
  <si>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</si>
  <si>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</si>
  <si>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</si>
  <si>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</si>
  <si>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</si>
  <si>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</si>
  <si>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</si>
  <si>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</si>
  <si>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</si>
  <si>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</si>
  <si>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</si>
  <si>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</si>
  <si>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</si>
  <si>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</si>
  <si>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</si>
  <si>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</si>
  <si>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</si>
  <si>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</si>
  <si>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</si>
  <si>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</si>
  <si>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</si>
  <si>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</si>
  <si>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</si>
  <si>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</si>
  <si>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</si>
  <si>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</si>
  <si>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</si>
  <si>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</si>
  <si>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</si>
  <si>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</si>
  <si>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</si>
  <si>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</si>
  <si>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</si>
  <si>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</si>
  <si>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</si>
  <si>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</si>
  <si>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</si>
  <si>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</si>
  <si>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</si>
  <si>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</si>
  <si>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</si>
  <si>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</si>
  <si>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</si>
  <si>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</si>
  <si>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</si>
  <si>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</si>
  <si>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</si>
  <si>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</si>
  <si>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</si>
  <si>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</si>
  <si>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</si>
  <si>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</si>
  <si>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</si>
  <si>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</si>
  <si>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</si>
  <si>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</si>
  <si>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</si>
  <si>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</si>
  <si>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</si>
  <si>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</si>
  <si>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</si>
  <si>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</si>
  <si>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</si>
  <si>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</si>
  <si>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</si>
  <si>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</si>
  <si>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</si>
  <si>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</si>
  <si>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</si>
  <si>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</si>
  <si>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</si>
  <si>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</si>
  <si>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</si>
  <si>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</si>
  <si>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</si>
  <si>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</si>
  <si>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</si>
  <si>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</si>
  <si>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</si>
  <si>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</si>
  <si>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</si>
  <si>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</si>
  <si>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</si>
  <si>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</si>
  <si>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</si>
  <si>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</si>
  <si>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</si>
  <si>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</si>
  <si>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</si>
  <si>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</si>
  <si>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</si>
  <si>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</si>
  <si>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</si>
  <si>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</si>
  <si>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</si>
  <si>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</si>
  <si>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</si>
  <si>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</si>
  <si>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</si>
  <si>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</si>
  <si>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</si>
  <si>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</si>
  <si>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</si>
  <si>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</si>
  <si>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</si>
  <si>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</si>
  <si>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</si>
  <si>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</si>
  <si>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</si>
  <si>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</si>
  <si>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</si>
  <si>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</si>
  <si>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</si>
  <si>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</si>
  <si>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</si>
  <si>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</si>
  <si>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</si>
  <si>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</si>
  <si>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</si>
  <si>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</si>
  <si>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</si>
  <si>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</si>
  <si>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</si>
  <si>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</si>
  <si>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</si>
  <si>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</si>
  <si>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</si>
  <si>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</si>
  <si>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</si>
  <si>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</si>
  <si>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</si>
  <si>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</si>
  <si>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</si>
  <si>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</si>
  <si>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</si>
  <si>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</si>
  <si>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</si>
  <si>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</si>
  <si>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</si>
  <si>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</si>
  <si>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</si>
  <si>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</si>
  <si>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</si>
  <si>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</si>
  <si>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</si>
  <si>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</si>
  <si>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</si>
  <si>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</si>
  <si>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</si>
  <si>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</si>
  <si>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</si>
  <si>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</si>
  <si>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</si>
  <si>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</si>
  <si>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</si>
  <si>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</si>
  <si>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</si>
  <si>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</si>
  <si>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</si>
  <si>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</si>
  <si>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</si>
  <si>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</si>
  <si>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</si>
  <si>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</si>
  <si>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</si>
  <si>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</si>
  <si>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</si>
  <si>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</si>
  <si>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</si>
  <si>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</si>
  <si>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</si>
  <si>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</si>
  <si>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</si>
  <si>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</si>
  <si>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</si>
  <si>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</si>
  <si>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</si>
  <si>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</si>
  <si>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</si>
  <si>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</si>
  <si>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</si>
  <si>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</si>
  <si>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</si>
  <si>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</si>
  <si>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</si>
  <si>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</si>
  <si>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</si>
  <si>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</si>
  <si>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</si>
  <si>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</si>
  <si>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</si>
  <si>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</si>
  <si>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</si>
  <si>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</si>
  <si>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</si>
  <si>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</si>
  <si>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</si>
  <si>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</si>
  <si>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</si>
  <si>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</si>
  <si>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</si>
  <si>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</si>
  <si>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</si>
  <si>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</si>
  <si>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</si>
  <si>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</si>
  <si>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</si>
  <si>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</si>
  <si>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</si>
  <si>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</si>
  <si>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</si>
  <si>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</si>
  <si>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</si>
  <si>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</si>
  <si>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</si>
  <si>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</si>
  <si>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</si>
  <si>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</si>
  <si>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</si>
  <si>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</si>
  <si>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</si>
  <si>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</si>
  <si>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</si>
  <si>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</si>
  <si>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</si>
  <si>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</si>
  <si>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</si>
  <si>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</si>
  <si>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</si>
  <si>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</si>
  <si>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</si>
  <si>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</si>
  <si>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</si>
  <si>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</si>
  <si>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</si>
  <si>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</si>
  <si>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</si>
  <si>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</si>
  <si>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</si>
  <si>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</si>
  <si>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</si>
  <si>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</si>
  <si>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</si>
  <si>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</si>
  <si>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</si>
  <si>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</si>
  <si>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</si>
  <si>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</si>
  <si>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</si>
  <si>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</si>
  <si>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</si>
  <si>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</si>
  <si>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</si>
  <si>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</si>
  <si>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</si>
  <si>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</si>
  <si>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</si>
  <si>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</si>
  <si>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</si>
  <si>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</si>
  <si>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</si>
  <si>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</si>
  <si>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</si>
  <si>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</si>
  <si>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</si>
  <si>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</si>
  <si>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</si>
  <si>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</si>
  <si>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</si>
  <si>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</si>
  <si>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</si>
  <si>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</si>
  <si>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</si>
  <si>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</si>
  <si>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</si>
  <si>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</si>
  <si>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</si>
  <si>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</si>
  <si>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</si>
  <si>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</si>
  <si>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</si>
  <si>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</si>
  <si>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</si>
  <si>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</si>
  <si>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</si>
  <si>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</si>
  <si>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</si>
  <si>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</si>
  <si>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</si>
  <si>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</si>
  <si>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</si>
  <si>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</si>
  <si>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</si>
  <si>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</si>
  <si>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</si>
  <si>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</si>
  <si>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</si>
  <si>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</si>
  <si>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</si>
  <si>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</si>
  <si>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</si>
  <si>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</si>
  <si>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</si>
  <si>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</si>
  <si>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</si>
  <si>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</si>
  <si>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</si>
  <si>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</si>
  <si>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</si>
  <si>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</si>
  <si>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</si>
  <si>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</si>
  <si>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</si>
  <si>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</si>
  <si>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</si>
  <si>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</si>
  <si>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</si>
  <si>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</si>
  <si>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</si>
  <si>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</si>
  <si>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</si>
  <si>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</si>
  <si>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</si>
  <si>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</si>
  <si>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</si>
  <si>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</si>
  <si>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</si>
  <si>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</si>
  <si>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</si>
  <si>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</si>
  <si>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</si>
  <si>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</si>
  <si>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</si>
  <si>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</si>
  <si>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</si>
  <si>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</si>
  <si>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</si>
  <si>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</si>
  <si>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</si>
  <si>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</si>
  <si>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</si>
  <si>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</si>
  <si>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</si>
  <si>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</si>
  <si>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</si>
  <si>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</si>
  <si>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</si>
  <si>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</si>
  <si>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</si>
  <si>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</si>
  <si>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</si>
  <si>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</si>
  <si>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</si>
  <si>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</si>
  <si>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</si>
  <si>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</si>
  <si>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</si>
  <si>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</si>
  <si>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</si>
  <si>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</si>
  <si>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</si>
  <si>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</si>
  <si>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</si>
  <si>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</si>
  <si>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</si>
  <si>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</si>
  <si>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</si>
  <si>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</si>
  <si>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</si>
  <si>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</si>
  <si>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</si>
  <si>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</si>
  <si>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</si>
  <si>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</si>
  <si>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</si>
  <si>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</si>
  <si>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</si>
  <si>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</si>
  <si>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</si>
  <si>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</si>
  <si>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</si>
  <si>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</si>
  <si>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</si>
  <si>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</si>
  <si>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</si>
  <si>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</si>
  <si>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</si>
  <si>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</si>
  <si>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</si>
  <si>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</si>
  <si>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</si>
  <si>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</si>
  <si>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</si>
  <si>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</si>
  <si>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</si>
  <si>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</si>
  <si>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</si>
  <si>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</si>
  <si>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</si>
  <si>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</si>
  <si>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</si>
  <si>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</si>
  <si>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</si>
  <si>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</si>
  <si>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</si>
  <si>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</si>
  <si>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</si>
  <si>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</si>
  <si>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</si>
  <si>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</si>
  <si>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</si>
  <si>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</si>
  <si>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</si>
  <si>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</si>
  <si>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</si>
  <si>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</si>
  <si>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</si>
  <si>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</si>
  <si>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</si>
  <si>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</si>
  <si>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</si>
  <si>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</si>
  <si>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</si>
  <si>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</si>
  <si>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</si>
  <si>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</si>
  <si>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</si>
  <si>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</si>
  <si>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</si>
  <si>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</si>
  <si>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</si>
  <si>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</si>
  <si>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</si>
  <si>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</si>
  <si>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</si>
  <si>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</si>
  <si>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</si>
  <si>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</si>
  <si>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</si>
  <si>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</si>
  <si>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</si>
  <si>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</si>
  <si>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</si>
  <si>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</si>
  <si>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</si>
  <si>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</si>
  <si>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</si>
  <si>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</si>
  <si>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</si>
  <si>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</si>
  <si>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</si>
  <si>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</si>
  <si>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</si>
  <si>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</si>
  <si>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</si>
  <si>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</si>
  <si>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</si>
  <si>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</si>
  <si>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</si>
  <si>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</si>
  <si>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</si>
  <si>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</si>
  <si>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</si>
  <si>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</si>
  <si>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</si>
  <si>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</si>
  <si>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</si>
  <si>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</si>
  <si>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</si>
  <si>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</si>
  <si>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</si>
  <si>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</si>
  <si>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</si>
  <si>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</si>
  <si>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</si>
  <si>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</si>
  <si>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</si>
  <si>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</si>
  <si>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</si>
  <si>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</si>
  <si>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</si>
  <si>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</si>
  <si>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</si>
  <si>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</si>
  <si>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</si>
  <si>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</si>
  <si>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</si>
  <si>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</si>
  <si>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</si>
  <si>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</si>
  <si>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</si>
  <si>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</si>
  <si>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</si>
  <si>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</si>
  <si>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</si>
  <si>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</si>
  <si>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</si>
  <si>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</si>
  <si>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</si>
  <si>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</si>
  <si>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</si>
  <si>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</si>
  <si>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</si>
  <si>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</si>
  <si>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</si>
  <si>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</si>
  <si>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</si>
  <si>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</si>
  <si>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</si>
  <si>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</si>
  <si>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</si>
  <si>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</si>
  <si>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</si>
  <si>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</si>
  <si>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</si>
  <si>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</si>
  <si>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</si>
  <si>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</si>
  <si>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</si>
  <si>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</si>
  <si>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</si>
  <si>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</si>
  <si>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</si>
  <si>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</si>
  <si>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</si>
  <si>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</si>
  <si>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</si>
  <si>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</si>
  <si>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</si>
  <si>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</si>
  <si>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</si>
  <si>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</si>
  <si>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</si>
  <si>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</si>
  <si>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</si>
  <si>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</si>
  <si>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</si>
  <si>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</si>
  <si>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</si>
  <si>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</si>
  <si>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</si>
  <si>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</si>
  <si>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</si>
  <si>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</si>
  <si>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</si>
  <si>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</si>
  <si>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</si>
  <si>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</si>
  <si>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</si>
  <si>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</si>
  <si>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</si>
  <si>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</si>
  <si>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</si>
  <si>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</si>
  <si>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</si>
  <si>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</si>
  <si>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</si>
  <si>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</si>
  <si>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</si>
  <si>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</si>
  <si>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</si>
  <si>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</si>
  <si>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</si>
  <si>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</si>
  <si>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</si>
  <si>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</si>
  <si>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</si>
  <si>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</si>
  <si>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</si>
  <si>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</si>
  <si>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</si>
  <si>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</si>
  <si>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</si>
  <si>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</si>
  <si>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</si>
  <si>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</si>
  <si>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</si>
  <si>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</si>
  <si>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</si>
  <si>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</si>
  <si>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</si>
  <si>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</si>
  <si>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</si>
  <si>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</si>
  <si>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</si>
  <si>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</si>
  <si>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</si>
  <si>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</si>
  <si>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</si>
  <si>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</si>
  <si>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</si>
  <si>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</si>
  <si>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</si>
  <si>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</si>
  <si>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</si>
  <si>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</si>
  <si>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</si>
  <si>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</si>
  <si>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</si>
  <si>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</si>
  <si>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</si>
  <si>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</si>
  <si>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</si>
  <si>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</si>
  <si>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</si>
  <si>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</si>
  <si>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</si>
  <si>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</si>
  <si>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</si>
  <si>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</si>
  <si>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</si>
  <si>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</si>
  <si>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</si>
  <si>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</si>
  <si>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</si>
  <si>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</si>
  <si>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</si>
  <si>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</si>
  <si>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</si>
  <si>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</si>
  <si>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</si>
  <si>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</si>
  <si>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</si>
  <si>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</si>
  <si>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</si>
  <si>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</si>
  <si>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</si>
  <si>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</si>
  <si>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</si>
  <si>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</si>
  <si>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</si>
  <si>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</si>
  <si>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</si>
  <si>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</si>
  <si>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</si>
  <si>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</si>
  <si>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</si>
  <si>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</si>
  <si>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</si>
  <si>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</si>
  <si>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</si>
  <si>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</si>
  <si>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</si>
  <si>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</si>
  <si>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</si>
  <si>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</si>
  <si>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</si>
  <si>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</si>
  <si>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</si>
  <si>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</si>
  <si>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</si>
  <si>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</si>
  <si>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</si>
  <si>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</si>
  <si>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</si>
  <si>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</si>
  <si>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</si>
  <si>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</si>
  <si>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</si>
  <si>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</si>
  <si>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</si>
  <si>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</si>
  <si>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</si>
  <si>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</si>
  <si>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</si>
  <si>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</si>
  <si>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</si>
  <si>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</si>
  <si>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</si>
  <si>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</si>
  <si>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</si>
  <si>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</si>
  <si>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</si>
  <si>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</si>
  <si>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</si>
  <si>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</si>
  <si>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</si>
  <si>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</si>
  <si>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</si>
  <si>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</si>
  <si>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</si>
  <si>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</si>
  <si>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</si>
  <si>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</si>
  <si>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</si>
  <si>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</si>
  <si>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</si>
  <si>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</si>
  <si>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</si>
  <si>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</si>
  <si>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</si>
  <si>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</si>
  <si>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</si>
  <si>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</si>
  <si>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</si>
  <si>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</si>
  <si>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</si>
  <si>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</si>
  <si>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</si>
  <si>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</si>
  <si>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</si>
  <si>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</si>
  <si>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</si>
  <si>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</si>
  <si>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</si>
  <si>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</si>
  <si>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</si>
  <si>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</si>
  <si>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</si>
  <si>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</si>
  <si>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</si>
  <si>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</si>
  <si>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</si>
  <si>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</si>
  <si>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</si>
  <si>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</si>
  <si>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</si>
  <si>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</si>
  <si>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</si>
  <si>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</si>
  <si>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</si>
  <si>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</si>
  <si>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</si>
  <si>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</si>
  <si>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</si>
  <si>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</si>
  <si>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</si>
  <si>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</si>
  <si>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</si>
  <si>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</si>
  <si>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</si>
  <si>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</si>
  <si>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</si>
  <si>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</si>
  <si>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</si>
  <si>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</si>
  <si>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</si>
  <si>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</si>
  <si>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</si>
  <si>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</si>
  <si>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</si>
  <si>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</si>
  <si>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</si>
  <si>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</si>
  <si>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</si>
  <si>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</si>
  <si>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</si>
  <si>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</si>
  <si>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</si>
  <si>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</si>
  <si>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</si>
  <si>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</si>
  <si>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</si>
  <si>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</si>
  <si>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</si>
  <si>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</si>
  <si>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</si>
  <si>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</si>
  <si>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</si>
  <si>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</si>
  <si>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</si>
  <si>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</si>
  <si>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</si>
  <si>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</si>
  <si>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</si>
  <si>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</si>
  <si>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</si>
  <si>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</si>
  <si>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</si>
  <si>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</si>
  <si>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</si>
  <si>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</si>
  <si>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</si>
  <si>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</si>
  <si>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</si>
  <si>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</si>
  <si>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</si>
  <si>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</si>
  <si>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</si>
  <si>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</si>
  <si>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</si>
  <si>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</si>
  <si>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</si>
  <si>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</si>
  <si>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</si>
  <si>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</si>
  <si>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</si>
  <si>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</si>
  <si>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</si>
  <si>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</si>
  <si>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</si>
  <si>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</si>
  <si>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</si>
  <si>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</si>
  <si>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</si>
  <si>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</si>
  <si>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</si>
  <si>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</si>
  <si>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</si>
  <si>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</si>
  <si>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</si>
  <si>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</si>
  <si>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</si>
  <si>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</si>
  <si>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</si>
  <si>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</si>
  <si>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</si>
  <si>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</si>
  <si>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</si>
  <si>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</si>
  <si>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</si>
  <si>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</si>
  <si>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</si>
  <si>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</si>
  <si>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</si>
  <si>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</si>
  <si>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</si>
  <si>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</si>
  <si>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</si>
  <si>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</si>
  <si>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</si>
  <si>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</si>
  <si>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</si>
  <si>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</si>
  <si>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</si>
  <si>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</si>
  <si>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</si>
  <si>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</si>
  <si>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</si>
  <si>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</si>
  <si>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</si>
  <si>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</si>
  <si>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</si>
  <si>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</si>
  <si>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</si>
  <si>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</si>
  <si>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</si>
  <si>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</si>
  <si>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</si>
  <si>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</si>
  <si>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</si>
  <si>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</si>
  <si>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</si>
  <si>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</si>
  <si>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</si>
  <si>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</si>
  <si>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</si>
  <si>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</si>
  <si>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</si>
  <si>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</si>
  <si>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</si>
  <si>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</si>
  <si>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</si>
  <si>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</si>
  <si>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</si>
  <si>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</si>
  <si>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</si>
  <si>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</si>
  <si>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</si>
  <si>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</si>
  <si>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</si>
  <si>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</si>
  <si>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</si>
  <si>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</si>
  <si>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</si>
  <si>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</si>
  <si>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</si>
  <si>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</si>
  <si>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</si>
  <si>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</si>
  <si>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</si>
  <si>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</si>
  <si>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</si>
  <si>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</si>
  <si>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</si>
  <si>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</si>
  <si>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</si>
  <si>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</si>
  <si>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</si>
  <si>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</si>
  <si>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</si>
  <si>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</si>
  <si>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</si>
  <si>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</si>
  <si>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</si>
  <si>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</si>
  <si>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</si>
  <si>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</si>
  <si>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</si>
  <si>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</si>
  <si>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</si>
  <si>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</si>
  <si>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</si>
  <si>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</si>
  <si>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</si>
  <si>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</si>
  <si>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</si>
  <si>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</si>
  <si>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</si>
  <si>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</si>
  <si>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</si>
  <si>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</si>
  <si>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</si>
  <si>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</si>
  <si>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</si>
  <si>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</si>
  <si>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</si>
  <si>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</si>
  <si>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</si>
  <si>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</si>
  <si>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</si>
  <si>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</si>
  <si>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</si>
  <si>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</si>
  <si>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</si>
  <si>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</si>
  <si>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</si>
  <si>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</si>
  <si>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</si>
  <si>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</si>
  <si>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</si>
  <si>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</si>
  <si>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</si>
  <si>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</si>
  <si>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</si>
  <si>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</si>
  <si>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</si>
  <si>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</si>
  <si>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</si>
  <si>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</si>
  <si>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</si>
  <si>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</si>
  <si>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</si>
  <si>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</si>
  <si>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</si>
  <si>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</si>
  <si>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</si>
  <si>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</si>
  <si>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</si>
  <si>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</si>
  <si>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</si>
  <si>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</si>
  <si>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</si>
  <si>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</si>
  <si>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</si>
  <si>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</si>
  <si>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</si>
  <si>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</si>
  <si>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</si>
  <si>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</si>
  <si>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</si>
  <si>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</si>
  <si>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</si>
  <si>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</si>
  <si>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</si>
  <si>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</si>
  <si>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</si>
  <si>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</si>
  <si>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</si>
  <si>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</si>
  <si>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</si>
  <si>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</si>
  <si>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</si>
  <si>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</si>
  <si>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</si>
  <si>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</si>
  <si>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</si>
  <si>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</si>
  <si>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</si>
  <si>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</si>
  <si>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</si>
  <si>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</si>
  <si>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</si>
  <si>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</si>
  <si>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</si>
  <si>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</si>
  <si>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</si>
  <si>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</si>
  <si>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</si>
  <si>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</si>
  <si>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</si>
  <si>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</si>
  <si>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</si>
  <si>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</si>
  <si>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</si>
  <si>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</si>
  <si>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</si>
  <si>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</si>
  <si>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</si>
  <si>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</si>
  <si>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</si>
  <si>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</si>
  <si>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</si>
  <si>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</si>
  <si>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</si>
  <si>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</si>
  <si>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</si>
  <si>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</si>
  <si>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</si>
  <si>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</si>
  <si>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</si>
  <si>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</si>
  <si>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</si>
  <si>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</si>
  <si>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</si>
  <si>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</si>
  <si>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</si>
  <si>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</si>
  <si>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</si>
  <si>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</si>
  <si>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</si>
  <si>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</si>
  <si>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</si>
  <si>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</si>
  <si>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</si>
  <si>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</si>
  <si>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</si>
  <si>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</si>
  <si>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</si>
  <si>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</si>
  <si>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</si>
  <si>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</si>
  <si>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</si>
  <si>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</si>
  <si>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</si>
  <si>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</si>
  <si>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</si>
  <si>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</si>
  <si>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</si>
  <si>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</si>
  <si>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</si>
  <si>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</si>
  <si>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</si>
  <si>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</si>
  <si>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</si>
  <si>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</si>
  <si>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</si>
  <si>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</si>
  <si>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</si>
  <si>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</si>
  <si>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</si>
  <si>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</si>
  <si>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</si>
  <si>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</si>
  <si>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</si>
  <si>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</si>
  <si>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</si>
  <si>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</si>
  <si>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</si>
  <si>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</si>
  <si>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</si>
  <si>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</si>
  <si>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</si>
  <si>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</si>
  <si>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</si>
  <si>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</si>
  <si>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</si>
  <si>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</si>
  <si>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</si>
  <si>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</si>
  <si>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</si>
  <si>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</si>
  <si>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</si>
  <si>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</si>
  <si>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</si>
  <si>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</si>
  <si>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</si>
  <si>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</si>
  <si>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</si>
  <si>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</si>
  <si>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</si>
  <si>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</si>
  <si>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</si>
  <si>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</si>
  <si>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</si>
  <si>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</si>
  <si>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</si>
  <si>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</si>
  <si>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</si>
  <si>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</si>
  <si>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</si>
  <si>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</si>
  <si>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</si>
  <si>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</si>
  <si>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</si>
  <si>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</si>
  <si>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</si>
  <si>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</si>
  <si>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</si>
  <si>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</si>
  <si>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</si>
  <si>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</si>
  <si>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</si>
  <si>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</si>
  <si>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</si>
  <si>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</si>
  <si>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</si>
  <si>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</si>
  <si>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</si>
  <si>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</si>
  <si>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</si>
  <si>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</si>
  <si>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</si>
  <si>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</si>
  <si>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</si>
  <si>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</si>
  <si>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</si>
  <si>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</si>
  <si>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</si>
  <si>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</si>
  <si>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</si>
  <si>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</si>
  <si>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</si>
  <si>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</si>
  <si>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</si>
  <si>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</si>
  <si>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</si>
  <si>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</si>
  <si>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</si>
  <si>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</si>
  <si>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</si>
  <si>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</si>
  <si>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</si>
  <si>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</si>
  <si>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</si>
  <si>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</si>
  <si>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</si>
  <si>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</si>
  <si>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</si>
  <si>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</si>
  <si>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</si>
  <si>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</si>
  <si>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</si>
  <si>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</si>
  <si>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</si>
  <si>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</si>
  <si>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</si>
  <si>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</si>
  <si>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</si>
  <si>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</si>
  <si>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</si>
  <si>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</si>
  <si>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</si>
  <si>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</si>
  <si>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</si>
  <si>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</si>
  <si>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</si>
  <si>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</si>
  <si>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</si>
  <si>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</si>
  <si>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</si>
  <si>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</si>
  <si>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</si>
  <si>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</si>
  <si>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</si>
  <si>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</si>
  <si>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</si>
  <si>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</si>
  <si>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</si>
  <si>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</si>
  <si>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</si>
  <si>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</si>
  <si>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</si>
  <si>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</si>
  <si>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</si>
  <si>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</si>
  <si>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</si>
  <si>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</si>
  <si>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</si>
  <si>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</si>
  <si>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</si>
  <si>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</si>
  <si>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</si>
  <si>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</si>
  <si>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</si>
  <si>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</si>
  <si>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</si>
  <si>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</si>
  <si>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</si>
  <si>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</si>
  <si>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</si>
  <si>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</si>
  <si>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</si>
  <si>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</si>
  <si>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</si>
  <si>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</si>
  <si>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</si>
  <si>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</si>
  <si>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</si>
  <si>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</si>
  <si>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</si>
  <si>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</si>
  <si>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</si>
  <si>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</si>
  <si>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</si>
  <si>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</si>
  <si>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</si>
  <si>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</si>
  <si>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</si>
  <si>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</si>
  <si>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</si>
  <si>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</si>
  <si>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</si>
  <si>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</si>
  <si>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</si>
  <si>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</si>
  <si>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</si>
  <si>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</si>
  <si>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</si>
  <si>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</si>
  <si>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</si>
  <si>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</si>
  <si>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</si>
  <si>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</si>
  <si>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</si>
  <si>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</si>
  <si>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</si>
  <si>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</si>
  <si>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</si>
  <si>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</si>
  <si>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</si>
  <si>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</si>
  <si>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</si>
  <si>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</si>
  <si>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</si>
  <si>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</si>
  <si>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</si>
  <si>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</si>
  <si>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</si>
  <si>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</si>
  <si>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</si>
  <si>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</si>
  <si>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</si>
  <si>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</si>
  <si>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</si>
  <si>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</si>
  <si>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</si>
  <si>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</si>
  <si>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</si>
  <si>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</si>
  <si>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</si>
  <si>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</si>
  <si>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</si>
  <si>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</si>
  <si>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</si>
  <si>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</si>
  <si>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</si>
  <si>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</si>
  <si>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</si>
  <si>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</si>
  <si>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</si>
  <si>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</si>
  <si>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</si>
  <si>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</si>
  <si>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</si>
  <si>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</si>
  <si>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</si>
  <si>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</si>
  <si>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</si>
  <si>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</si>
  <si>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</si>
  <si>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</si>
  <si>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</si>
  <si>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</si>
  <si>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</si>
  <si>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</si>
  <si>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</si>
  <si>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</si>
  <si>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</si>
  <si>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</si>
  <si>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</si>
  <si>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</si>
  <si>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</si>
  <si>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</si>
  <si>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</si>
  <si>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</si>
  <si>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</si>
  <si>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</si>
  <si>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</si>
  <si>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</si>
  <si>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</si>
  <si>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</si>
  <si>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</si>
  <si>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</si>
  <si>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</si>
  <si>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</si>
  <si>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</si>
  <si>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</si>
  <si>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</si>
  <si>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</si>
  <si>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</si>
  <si>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</si>
  <si>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</si>
  <si>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</si>
  <si>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</si>
  <si>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</si>
  <si>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</si>
  <si>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</si>
  <si>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</si>
  <si>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</si>
  <si>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</si>
  <si>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</si>
  <si>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</si>
  <si>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</si>
  <si>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</si>
  <si>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</si>
  <si>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</si>
  <si>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</si>
  <si>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</si>
  <si>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</si>
  <si>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</si>
  <si>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</si>
  <si>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</si>
  <si>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</si>
  <si>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</si>
  <si>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</si>
  <si>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</si>
  <si>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</si>
  <si>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</si>
  <si>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</si>
  <si>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</si>
  <si>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</si>
  <si>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</si>
  <si>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</si>
  <si>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</si>
  <si>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</si>
  <si>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</si>
  <si>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</si>
  <si>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</si>
  <si>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</si>
  <si>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</si>
  <si>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</si>
  <si>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</si>
  <si>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</si>
  <si>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</si>
  <si>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</si>
  <si>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</si>
  <si>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</si>
  <si>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</si>
  <si>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</si>
  <si>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</si>
  <si>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</si>
  <si>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</si>
  <si>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</si>
  <si>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</si>
  <si>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</si>
  <si>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</si>
  <si>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</si>
  <si>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</si>
  <si>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</si>
  <si>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</si>
  <si>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</si>
  <si>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</si>
  <si>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</si>
  <si>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</si>
  <si>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</si>
  <si>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</si>
  <si>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</si>
  <si>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</si>
  <si>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</si>
  <si>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</si>
  <si>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</si>
  <si>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</si>
  <si>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</si>
  <si>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</si>
  <si>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</si>
  <si>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</si>
  <si>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</si>
  <si>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</si>
  <si>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</si>
  <si>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</si>
  <si>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</si>
  <si>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</si>
  <si>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</si>
  <si>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</si>
  <si>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</si>
  <si>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</si>
  <si>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</si>
  <si>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</si>
  <si>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</si>
  <si>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</si>
  <si>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</si>
  <si>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</si>
  <si>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</si>
  <si>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</si>
  <si>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</si>
  <si>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</si>
  <si>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</si>
  <si>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</si>
  <si>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</si>
  <si>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</si>
  <si>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</si>
  <si>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</si>
  <si>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</si>
  <si>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</si>
  <si>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</si>
  <si>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</si>
  <si>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</si>
  <si>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</si>
  <si>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</si>
  <si>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</si>
  <si>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</si>
  <si>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</si>
  <si>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</si>
  <si>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</si>
  <si>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</si>
  <si>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</si>
  <si>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</si>
  <si>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</si>
  <si>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</si>
  <si>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</si>
  <si>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</si>
  <si>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</si>
  <si>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</si>
  <si>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</si>
  <si>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</si>
  <si>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</si>
  <si>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</si>
  <si>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</si>
  <si>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</si>
  <si>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</si>
  <si>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</si>
  <si>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</si>
  <si>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</si>
  <si>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</si>
  <si>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</si>
  <si>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</si>
  <si>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</si>
  <si>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</si>
  <si>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</si>
  <si>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</si>
  <si>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</si>
  <si>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</si>
  <si>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</si>
  <si>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</si>
  <si>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</si>
  <si>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</si>
  <si>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</si>
  <si>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</si>
  <si>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</si>
  <si>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</si>
  <si>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</si>
  <si>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</si>
  <si>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</si>
  <si>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</si>
  <si>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</si>
  <si>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</si>
  <si>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</si>
  <si>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</si>
  <si>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</si>
  <si>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</si>
  <si>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</si>
  <si>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</si>
  <si>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</si>
  <si>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</si>
  <si>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</si>
  <si>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</si>
  <si>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</si>
  <si>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</si>
  <si>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</si>
  <si>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</si>
  <si>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</si>
  <si>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</si>
  <si>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</si>
  <si>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</si>
  <si>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</si>
  <si>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</si>
  <si>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</si>
  <si>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</si>
  <si>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</si>
  <si>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</si>
  <si>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</si>
  <si>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</si>
  <si>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</si>
  <si>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</si>
  <si>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</si>
  <si>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</si>
  <si>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</si>
  <si>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</si>
  <si>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</si>
  <si>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</si>
  <si>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</si>
  <si>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</si>
  <si>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</si>
  <si>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</si>
  <si>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</si>
  <si>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</si>
  <si>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</si>
  <si>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</si>
  <si>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</si>
  <si>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</si>
  <si>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</si>
  <si>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</si>
  <si>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</si>
  <si>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</si>
  <si>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</si>
  <si>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</si>
  <si>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</si>
  <si>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</si>
  <si>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</si>
  <si>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</si>
  <si>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</si>
  <si>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</si>
  <si>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</si>
  <si>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</si>
  <si>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</si>
  <si>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</si>
  <si>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</si>
  <si>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</si>
  <si>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</si>
  <si>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</si>
  <si>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</si>
  <si>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</si>
  <si>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</si>
  <si>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</si>
  <si>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</si>
  <si>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</si>
  <si>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</si>
  <si>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</si>
  <si>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</si>
  <si>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</si>
  <si>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</si>
  <si>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</si>
  <si>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</si>
  <si>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</si>
  <si>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</si>
  <si>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</si>
  <si>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</si>
  <si>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</si>
  <si>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</si>
  <si>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</si>
  <si>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</si>
  <si>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</si>
  <si>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</si>
  <si>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</si>
  <si>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</si>
  <si>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</si>
  <si>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</si>
  <si>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</si>
  <si>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</si>
  <si>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</si>
  <si>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</si>
  <si>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</si>
  <si>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</si>
  <si>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</si>
  <si>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</si>
  <si>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</si>
  <si>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</si>
  <si>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</si>
  <si>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</si>
  <si>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</si>
  <si>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</si>
  <si>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</si>
  <si>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</si>
  <si>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</si>
  <si>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</si>
  <si>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</si>
  <si>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</si>
  <si>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</si>
  <si>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</si>
  <si>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</si>
  <si>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</si>
  <si>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</si>
  <si>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</si>
  <si>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</si>
  <si>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</si>
  <si>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</si>
  <si>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</si>
  <si>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</si>
  <si>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</si>
  <si>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</si>
  <si>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</si>
  <si>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</si>
  <si>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</si>
  <si>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</si>
  <si>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</si>
  <si>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</si>
  <si>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</si>
  <si>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</si>
  <si>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</si>
  <si>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</si>
  <si>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</si>
  <si>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</si>
  <si>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</si>
  <si>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</si>
  <si>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</si>
  <si>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</si>
  <si>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</si>
  <si>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</si>
  <si>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</si>
  <si>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</si>
  <si>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</si>
  <si>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</si>
  <si>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</si>
  <si>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</si>
  <si>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</si>
  <si>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</si>
  <si>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</si>
  <si>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</si>
  <si>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</si>
  <si>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</si>
  <si>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</si>
  <si>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</si>
  <si>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</si>
  <si>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</si>
  <si>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</si>
  <si>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</si>
  <si>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</si>
  <si>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</si>
  <si>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</si>
  <si>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</si>
  <si>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</si>
  <si>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</si>
  <si>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</si>
  <si>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</si>
  <si>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</si>
  <si>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</si>
  <si>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</si>
  <si>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</si>
  <si>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</si>
  <si>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</si>
  <si>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</si>
  <si>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</si>
  <si>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</si>
  <si>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</si>
  <si>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</si>
  <si>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</si>
  <si>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</si>
  <si>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</si>
  <si>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</si>
  <si>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</si>
  <si>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</si>
  <si>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</si>
  <si>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</si>
  <si>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</si>
  <si>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</si>
  <si>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</si>
  <si>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</si>
  <si>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</si>
  <si>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</si>
  <si>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</si>
  <si>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</si>
  <si>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</si>
  <si>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</si>
  <si>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</si>
  <si>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</si>
  <si>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</si>
  <si>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</si>
  <si>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</si>
  <si>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</si>
  <si>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</si>
  <si>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</si>
  <si>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</si>
  <si>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</si>
  <si>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</si>
  <si>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</si>
  <si>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</si>
  <si>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</si>
  <si>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</si>
  <si>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</si>
  <si>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</si>
  <si>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</si>
  <si>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</si>
  <si>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</si>
  <si>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</si>
  <si>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</si>
  <si>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</si>
  <si>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</si>
  <si>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</si>
  <si>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</si>
  <si>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</si>
  <si>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</si>
  <si>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</si>
  <si>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</si>
  <si>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</si>
  <si>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</si>
  <si>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</si>
  <si>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</si>
  <si>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</si>
  <si>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</si>
  <si>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</si>
  <si>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</si>
  <si>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</si>
  <si>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</si>
  <si>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</si>
  <si>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</si>
  <si>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</si>
  <si>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</si>
  <si>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</si>
  <si>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</si>
  <si>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</si>
  <si>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</si>
  <si>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</si>
  <si>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</si>
  <si>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</si>
  <si>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</si>
  <si>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</si>
  <si>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</si>
  <si>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</si>
  <si>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</si>
  <si>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</si>
  <si>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</si>
  <si>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</si>
  <si>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</si>
  <si>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</si>
  <si>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</si>
  <si>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</si>
  <si>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</si>
  <si>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</si>
  <si>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</si>
  <si>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</si>
  <si>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</si>
  <si>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</si>
  <si>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</si>
  <si>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</si>
  <si>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</si>
  <si>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</si>
  <si>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</si>
  <si>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</si>
  <si>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</si>
  <si>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</si>
  <si>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</si>
  <si>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</si>
  <si>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</si>
  <si>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</si>
  <si>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</si>
  <si>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</si>
  <si>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</si>
  <si>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</si>
  <si>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</si>
  <si>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</si>
  <si>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</si>
  <si>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</si>
  <si>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</si>
  <si>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</si>
  <si>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</si>
  <si>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</si>
  <si>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</si>
  <si>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</si>
  <si>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</si>
  <si>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</si>
  <si>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</si>
  <si>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</si>
  <si>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</si>
  <si>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</si>
  <si>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</si>
  <si>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</si>
  <si>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</si>
  <si>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</si>
  <si>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</si>
  <si>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</si>
  <si>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</si>
  <si>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</si>
  <si>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</si>
  <si>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</si>
  <si>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</si>
  <si>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</si>
  <si>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</si>
  <si>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</si>
  <si>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</si>
  <si>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</si>
  <si>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</si>
  <si>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</si>
  <si>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</si>
  <si>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</si>
  <si>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</si>
  <si>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</si>
  <si>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</si>
  <si>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</si>
  <si>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</si>
  <si>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</si>
  <si>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</si>
  <si>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</si>
  <si>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</si>
  <si>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</si>
  <si>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</si>
  <si>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</si>
  <si>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</si>
  <si>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</si>
  <si>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</si>
  <si>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</si>
  <si>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</si>
  <si>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</si>
  <si>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</si>
  <si>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</si>
  <si>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</si>
  <si>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</si>
  <si>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</si>
  <si>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</si>
  <si>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</si>
  <si>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</si>
  <si>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</si>
  <si>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</si>
  <si>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</si>
  <si>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</si>
  <si>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</si>
  <si>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</si>
  <si>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</si>
  <si>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</si>
  <si>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</si>
  <si>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</si>
  <si>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</si>
  <si>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</si>
  <si>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</si>
  <si>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</si>
  <si>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</si>
  <si>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</si>
  <si>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</si>
  <si>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</si>
  <si>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</si>
  <si>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</si>
  <si>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</si>
  <si>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</si>
  <si>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</si>
  <si>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</si>
  <si>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</si>
  <si>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</si>
  <si>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</si>
  <si>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</si>
  <si>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</si>
  <si>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</si>
  <si>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</si>
  <si>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</si>
  <si>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</si>
  <si>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</si>
  <si>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</si>
  <si>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</si>
  <si>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</si>
  <si>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</si>
  <si>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</si>
  <si>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</si>
  <si>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</si>
  <si>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</si>
  <si>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</si>
  <si>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</si>
  <si>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</si>
  <si>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</si>
  <si>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</si>
  <si>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</si>
  <si>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</si>
  <si>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</si>
  <si>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</si>
  <si>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</si>
  <si>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</si>
  <si>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</si>
  <si>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</si>
  <si>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</si>
  <si>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</si>
  <si>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</si>
  <si>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</si>
  <si>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</si>
  <si>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</si>
  <si>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</si>
  <si>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</si>
  <si>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</si>
  <si>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</si>
  <si>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</si>
  <si>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</si>
  <si>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</si>
  <si>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</si>
  <si>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</si>
  <si>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</si>
  <si>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</si>
  <si>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</si>
  <si>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</si>
  <si>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</si>
  <si>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</si>
  <si>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</si>
  <si>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</si>
  <si>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</si>
  <si>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</si>
  <si>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</si>
  <si>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</si>
  <si>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</si>
  <si>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</si>
  <si>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</si>
  <si>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</si>
  <si>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</si>
  <si>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</si>
  <si>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</si>
  <si>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</si>
  <si>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</si>
  <si>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</si>
  <si>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</si>
  <si>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</si>
  <si>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</si>
  <si>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</si>
  <si>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</si>
  <si>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</si>
  <si>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</si>
  <si>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</si>
  <si>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</si>
  <si>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</si>
  <si>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</si>
  <si>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</si>
  <si>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</si>
  <si>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</si>
  <si>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</si>
  <si>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</si>
  <si>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</si>
  <si>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</si>
  <si>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</si>
  <si>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</si>
  <si>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</si>
  <si>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</si>
  <si>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</si>
  <si>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</si>
  <si>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</si>
  <si>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</si>
  <si>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</si>
  <si>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</si>
  <si>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</si>
  <si>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</si>
  <si>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</si>
  <si>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</si>
  <si>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</si>
  <si>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</si>
  <si>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</si>
  <si>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</si>
  <si>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</si>
  <si>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</si>
  <si>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</si>
  <si>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</si>
  <si>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</si>
  <si>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</si>
  <si>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</si>
  <si>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</si>
  <si>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</si>
  <si>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</si>
  <si>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</si>
  <si>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</si>
  <si>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</si>
  <si>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</si>
  <si>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</si>
  <si>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</si>
  <si>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</si>
  <si>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</si>
  <si>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</si>
  <si>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</si>
  <si>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</si>
  <si>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</si>
  <si>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</si>
  <si>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</si>
  <si>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</si>
  <si>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</si>
  <si>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</si>
  <si>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</si>
  <si>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</si>
  <si>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</si>
  <si>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</si>
  <si>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</si>
  <si>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</si>
  <si>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</si>
  <si>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</si>
  <si>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</si>
  <si>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</si>
  <si>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</si>
  <si>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</si>
  <si>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</si>
  <si>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</si>
  <si>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</si>
  <si>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</si>
  <si>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</si>
  <si>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</si>
  <si>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</si>
  <si>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</si>
  <si>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</si>
  <si>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</si>
  <si>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</si>
  <si>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</si>
  <si>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</si>
  <si>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</si>
  <si>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</si>
  <si>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</si>
  <si>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</si>
  <si>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</si>
  <si>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</si>
  <si>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</si>
  <si>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</si>
  <si>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</si>
  <si>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</si>
  <si>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</si>
  <si>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</si>
  <si>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</si>
  <si>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</si>
  <si>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</si>
  <si>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</si>
  <si>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</si>
  <si>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</si>
  <si>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</si>
  <si>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</si>
  <si>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</si>
  <si>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</si>
  <si>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</si>
  <si>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</si>
  <si>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</si>
  <si>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</si>
  <si>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</si>
  <si>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</si>
  <si>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</si>
  <si>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</si>
  <si>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</si>
  <si>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</si>
  <si>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</si>
  <si>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</si>
  <si>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</si>
  <si>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</si>
  <si>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</si>
  <si>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</si>
  <si>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</si>
  <si>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</si>
  <si>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</si>
  <si>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</si>
  <si>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</si>
  <si>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</si>
  <si>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</si>
  <si>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</si>
  <si>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</si>
  <si>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</si>
  <si>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</si>
  <si>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</si>
  <si>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</si>
  <si>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</si>
  <si>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</si>
  <si>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</si>
  <si>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</si>
  <si>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</si>
  <si>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</si>
  <si>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</si>
  <si>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</si>
  <si>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</si>
  <si>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</si>
  <si>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</si>
  <si>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</si>
  <si>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</si>
  <si>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</si>
  <si>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</si>
  <si>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</si>
  <si>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</si>
  <si>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</si>
  <si>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</si>
  <si>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</si>
  <si>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</si>
  <si>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</si>
  <si>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</si>
  <si>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</si>
  <si>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</si>
  <si>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</si>
  <si>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</si>
  <si>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</si>
  <si>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</si>
  <si>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</si>
  <si>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</si>
  <si>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</si>
  <si>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</si>
  <si>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</si>
  <si>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</si>
  <si>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</si>
  <si>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</si>
  <si>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</si>
  <si>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</si>
  <si>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</si>
  <si>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</si>
  <si>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</si>
  <si>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</si>
  <si>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</si>
  <si>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</si>
  <si>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</si>
  <si>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</si>
  <si>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</si>
  <si>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</si>
  <si>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</si>
  <si>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</si>
  <si>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</si>
  <si>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</si>
  <si>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</si>
  <si>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</si>
  <si>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</si>
  <si>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</si>
  <si>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</si>
  <si>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</si>
  <si>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</si>
  <si>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</si>
  <si>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</si>
  <si>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</si>
  <si>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</si>
  <si>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</si>
  <si>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</si>
  <si>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</si>
  <si>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</si>
  <si>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</si>
  <si>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</si>
  <si>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</si>
  <si>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</si>
  <si>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</si>
  <si>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</si>
  <si>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</si>
  <si>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</si>
  <si>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</si>
  <si>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</si>
  <si>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</si>
  <si>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</si>
  <si>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</si>
  <si>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</si>
  <si>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</si>
  <si>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</si>
  <si>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</si>
  <si>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</si>
  <si>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</si>
  <si>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</si>
  <si>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</si>
  <si>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</si>
  <si>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</si>
  <si>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</si>
  <si>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</si>
  <si>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</si>
  <si>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</si>
  <si>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</si>
  <si>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</si>
  <si>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</si>
  <si>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</si>
  <si>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</si>
  <si>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</si>
  <si>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</si>
  <si>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</si>
  <si>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</si>
  <si>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</si>
  <si>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</si>
  <si>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</si>
  <si>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</si>
  <si>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</si>
  <si>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</si>
  <si>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</si>
  <si>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</si>
  <si>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</si>
  <si>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</si>
  <si>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</si>
  <si>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</si>
  <si>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</si>
  <si>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</si>
  <si>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</si>
  <si>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</si>
  <si>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</si>
  <si>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</si>
  <si>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</si>
  <si>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</si>
  <si>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</si>
  <si>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</si>
  <si>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</si>
  <si>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</si>
  <si>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</si>
  <si>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</si>
  <si>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</si>
  <si>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</si>
  <si>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</si>
  <si>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</si>
  <si>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</si>
  <si>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</si>
  <si>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</si>
  <si>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</si>
  <si>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</si>
  <si>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</si>
  <si>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</si>
  <si>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</si>
  <si>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</si>
  <si>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</si>
  <si>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</si>
  <si>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</si>
  <si>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</si>
  <si>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</si>
  <si>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</si>
  <si>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</si>
  <si>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</si>
  <si>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</si>
  <si>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</si>
  <si>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</si>
  <si>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</si>
  <si>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</si>
  <si>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</si>
  <si>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</si>
  <si>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</si>
  <si>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</si>
  <si>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</si>
  <si>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</si>
  <si>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</si>
  <si>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</si>
  <si>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</si>
  <si>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</si>
  <si>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</si>
  <si>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</si>
  <si>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</si>
  <si>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</si>
  <si>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</si>
  <si>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</si>
  <si>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</si>
  <si>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</si>
  <si>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</si>
  <si>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</si>
  <si>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</si>
  <si>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</si>
  <si>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</si>
  <si>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</si>
  <si>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</si>
  <si>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</si>
  <si>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</si>
  <si>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</si>
  <si>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</si>
  <si>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</si>
  <si>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</si>
  <si>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</si>
  <si>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</si>
  <si>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</si>
  <si>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</si>
  <si>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</si>
  <si>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</si>
  <si>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</si>
  <si>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</si>
  <si>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</si>
  <si>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</si>
  <si>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</si>
  <si>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</si>
  <si>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</si>
  <si>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</si>
  <si>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</si>
  <si>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</si>
  <si>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</si>
  <si>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</si>
  <si>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</si>
  <si>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</si>
  <si>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</si>
  <si>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</si>
  <si>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</si>
  <si>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</si>
  <si>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</si>
  <si>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</si>
  <si>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</si>
  <si>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</si>
  <si>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</si>
  <si>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</si>
  <si>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</si>
  <si>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</si>
  <si>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</si>
  <si>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</si>
  <si>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</si>
  <si>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</si>
  <si>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</si>
  <si>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</si>
  <si>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</si>
  <si>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</si>
  <si>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</si>
  <si>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</si>
  <si>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</si>
  <si>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</si>
  <si>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</si>
  <si>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</si>
  <si>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</si>
  <si>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</si>
  <si>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</si>
  <si>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</si>
  <si>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</si>
  <si>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</si>
  <si>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</si>
  <si>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</si>
  <si>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</si>
  <si>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</si>
  <si>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</si>
  <si>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</si>
  <si>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</si>
  <si>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</si>
  <si>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</si>
  <si>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</si>
  <si>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</si>
  <si>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</si>
  <si>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</si>
  <si>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</si>
  <si>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</si>
  <si>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</si>
  <si>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</si>
  <si>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</si>
  <si>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</si>
  <si>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</si>
  <si>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</si>
  <si>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</si>
  <si>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</si>
  <si>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</si>
  <si>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</si>
  <si>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</si>
  <si>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</si>
  <si>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</si>
  <si>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</si>
  <si>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</si>
  <si>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</si>
  <si>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</si>
  <si>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</si>
  <si>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</si>
  <si>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</si>
  <si>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</si>
  <si>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</si>
  <si>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</si>
  <si>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</si>
  <si>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</si>
  <si>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</si>
  <si>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</si>
  <si>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</si>
  <si>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</si>
  <si>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</si>
  <si>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</si>
  <si>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</si>
  <si>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</si>
  <si>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</si>
  <si>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</si>
  <si>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</si>
  <si>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</si>
  <si>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</si>
  <si>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</si>
  <si>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</si>
  <si>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</si>
  <si>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</si>
  <si>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</si>
  <si>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</si>
  <si>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</si>
  <si>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</si>
  <si>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</si>
  <si>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</si>
  <si>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</si>
  <si>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</si>
  <si>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</si>
  <si>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</si>
  <si>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</si>
  <si>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</si>
  <si>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</si>
  <si>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</si>
  <si>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</si>
  <si>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</si>
  <si>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</si>
  <si>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</si>
  <si>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</si>
  <si>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</si>
  <si>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</si>
  <si>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</si>
  <si>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</si>
  <si>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</si>
  <si>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</si>
  <si>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</si>
  <si>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</si>
  <si>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</si>
  <si>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</si>
  <si>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</si>
  <si>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</si>
  <si>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</si>
  <si>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</si>
  <si>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</si>
  <si>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</si>
  <si>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</si>
  <si>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</si>
  <si>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</si>
  <si>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</si>
  <si>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</si>
  <si>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</si>
  <si>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</si>
  <si>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</si>
  <si>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</si>
  <si>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</si>
  <si>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</si>
  <si>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</si>
  <si>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</si>
  <si>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</si>
  <si>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</si>
  <si>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</si>
  <si>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</si>
  <si>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</si>
  <si>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</si>
  <si>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</si>
  <si>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</si>
  <si>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</si>
  <si>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</si>
  <si>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</si>
  <si>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</si>
  <si>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</si>
  <si>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</si>
  <si>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</si>
  <si>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</si>
  <si>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</si>
  <si>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</si>
  <si>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</si>
  <si>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</si>
  <si>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</si>
  <si>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</si>
  <si>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</si>
  <si>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</si>
  <si>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</si>
  <si>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</si>
  <si>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</si>
  <si>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</si>
  <si>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</si>
  <si>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</si>
  <si>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</si>
  <si>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</si>
  <si>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</si>
  <si>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</si>
  <si>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</si>
  <si>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</si>
  <si>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</si>
  <si>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</si>
  <si>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</si>
  <si>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</si>
  <si>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</si>
  <si>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</si>
  <si>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</si>
  <si>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</si>
  <si>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</si>
  <si>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</si>
  <si>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</si>
  <si>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</si>
  <si>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</si>
  <si>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</si>
  <si>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</si>
  <si>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</si>
  <si>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</si>
  <si>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</si>
  <si>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</si>
  <si>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</si>
  <si>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</si>
  <si>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</si>
  <si>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</si>
  <si>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</si>
  <si>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</si>
  <si>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</si>
  <si>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</si>
  <si>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</si>
  <si>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</si>
  <si>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</si>
  <si>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</si>
  <si>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</si>
  <si>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</si>
  <si>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</si>
  <si>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</si>
  <si>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</si>
  <si>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</si>
  <si>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</si>
  <si>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</si>
  <si>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</si>
  <si>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</si>
  <si>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</si>
  <si>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</si>
  <si>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</si>
  <si>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</si>
  <si>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</si>
  <si>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</si>
  <si>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</si>
  <si>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</si>
  <si>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</si>
  <si>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</si>
  <si>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</si>
  <si>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</si>
  <si>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</si>
  <si>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</si>
  <si>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</si>
  <si>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</si>
  <si>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</si>
  <si>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</si>
  <si>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</si>
  <si>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</si>
  <si>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</si>
  <si>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</si>
  <si>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</si>
  <si>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</si>
  <si>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</si>
  <si>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</si>
  <si>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</si>
  <si>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</si>
  <si>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</si>
  <si>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</si>
  <si>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</si>
  <si>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</si>
  <si>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</si>
  <si>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</si>
  <si>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</si>
  <si>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</si>
  <si>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</si>
  <si>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</si>
  <si>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</si>
  <si>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</si>
  <si>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</si>
  <si>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</si>
  <si>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</si>
  <si>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</si>
  <si>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</si>
  <si>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</si>
  <si>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</si>
  <si>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</si>
  <si>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</si>
  <si>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</si>
  <si>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</si>
  <si>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</si>
  <si>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</si>
  <si>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</si>
  <si>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</si>
  <si>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</si>
  <si>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</si>
  <si>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</si>
  <si>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</si>
  <si>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</si>
  <si>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</si>
  <si>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</si>
  <si>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</si>
  <si>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</si>
  <si>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</si>
  <si>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</si>
  <si>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</si>
  <si>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</si>
  <si>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</si>
  <si>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</si>
  <si>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</si>
  <si>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</si>
  <si>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</si>
  <si>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</si>
  <si>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</si>
  <si>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</si>
  <si>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</si>
  <si>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</si>
  <si>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</si>
  <si>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</si>
  <si>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</si>
  <si>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</si>
  <si>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</si>
  <si>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</si>
  <si>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</si>
  <si>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</si>
  <si>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</si>
  <si>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</si>
  <si>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</si>
  <si>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</si>
  <si>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</si>
  <si>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</si>
  <si>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</si>
  <si>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</si>
  <si>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</si>
  <si>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</si>
  <si>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</si>
  <si>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</si>
  <si>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</si>
  <si>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</si>
  <si>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</si>
  <si>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</si>
  <si>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</si>
  <si>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</si>
  <si>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</si>
  <si>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</si>
  <si>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</si>
  <si>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</si>
  <si>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</si>
  <si>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</si>
  <si>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</si>
  <si>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</si>
  <si>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</si>
  <si>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</si>
  <si>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</si>
  <si>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</si>
  <si>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</si>
  <si>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</si>
  <si>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</si>
  <si>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</si>
  <si>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</si>
  <si>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DJEČJI VRTIĆ HLOJKICA DELNICE</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</si>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</sst>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692104.01</v>
      </c>
      <c r="D2" s="7">
        <f>'PR-RAS'!E6</f>
        <v>835722.87999999989</v>
      </c>
      <c r="E2" s="7">
        <v>0</v>
      </c>
      <c r="F2" s="7">
        <v>0</v>
      </c>
      <c r="G2" s="8">
        <f t="shared" ref="G2:G274" si="0">(B2/1000)*(C2*1+D2*2)</f>
        <v>2363.5497699999996</v>
      </c>
      <c r="H2" s="8">
        <f t="shared" ref="H2:H274" si="1">ABS(C2-ROUND(C2,0))+ABS(D2-ROUND(D2,0))</f>
        <v>0.13000000012107193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5684.8</v>
      </c>
      <c r="D45" s="2">
        <f>'PR-RAS'!E49</f>
        <v>5159.3999999999996</v>
      </c>
      <c r="E45" s="2">
        <v>0</v>
      </c>
      <c r="F45" s="2">
        <v>0</v>
      </c>
      <c r="G45" s="3">
        <f t="shared" si="0"/>
        <v>704.15839999999992</v>
      </c>
      <c r="H45" s="3">
        <f t="shared" si="1"/>
        <v>0.5999999999994543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5684.8</v>
      </c>
      <c r="D64" s="2">
        <f>'PR-RAS'!E68</f>
        <v>5159.3999999999996</v>
      </c>
      <c r="E64" s="2">
        <v>0</v>
      </c>
      <c r="F64" s="2">
        <v>0</v>
      </c>
      <c r="G64" s="3">
        <f t="shared" si="0"/>
        <v>1008.2267999999999</v>
      </c>
      <c r="H64" s="3">
        <f t="shared" si="1"/>
        <v>0.5999999999994543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5684.8</v>
      </c>
      <c r="D65" s="2">
        <f>'PR-RAS'!E69</f>
        <v>5159.3999999999996</v>
      </c>
      <c r="E65" s="2">
        <v>0</v>
      </c>
      <c r="F65" s="2">
        <v>0</v>
      </c>
      <c r="G65" s="3">
        <f t="shared" si="0"/>
        <v>1024.2303999999999</v>
      </c>
      <c r="H65" s="3">
        <f t="shared" si="1"/>
        <v>0.5999999999994543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109214.49</v>
      </c>
      <c r="D102" s="2">
        <f>'PR-RAS'!E106</f>
        <v>99031.91</v>
      </c>
      <c r="E102" s="2">
        <v>0</v>
      </c>
      <c r="F102" s="2">
        <v>0</v>
      </c>
      <c r="G102" s="3">
        <f t="shared" si="0"/>
        <v>31035.109310000003</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109214.49</v>
      </c>
      <c r="D108" s="2">
        <f>'PR-RAS'!E112</f>
        <v>99031.91</v>
      </c>
      <c r="E108" s="2">
        <v>0</v>
      </c>
      <c r="F108" s="2">
        <v>0</v>
      </c>
      <c r="G108" s="3">
        <f t="shared" si="0"/>
        <v>32878.779170000002</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109214.49</v>
      </c>
      <c r="D113" s="2">
        <f>'PR-RAS'!E117</f>
        <v>99031.91</v>
      </c>
      <c r="E113" s="2">
        <v>0</v>
      </c>
      <c r="F113" s="2">
        <v>0</v>
      </c>
      <c r="G113" s="3">
        <f t="shared" si="0"/>
        <v>34415.170720000002</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300</v>
      </c>
      <c r="D121" s="2">
        <f>'PR-RAS'!E125</f>
        <v>0</v>
      </c>
      <c r="E121" s="2">
        <v>0</v>
      </c>
      <c r="F121" s="2">
        <v>0</v>
      </c>
      <c r="G121" s="3">
        <f t="shared" si="0"/>
        <v>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0</v>
      </c>
      <c r="E125" s="2">
        <v>0</v>
      </c>
      <c r="F125" s="2">
        <v>0</v>
      </c>
      <c r="G125" s="3">
        <f t="shared" si="0"/>
        <v>37.200000000000003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300</v>
      </c>
      <c r="D127" s="2">
        <f>'PR-RAS'!E131</f>
        <v>0</v>
      </c>
      <c r="E127" s="2">
        <v>0</v>
      </c>
      <c r="F127" s="2">
        <v>0</v>
      </c>
      <c r="G127" s="3">
        <f t="shared" si="0"/>
        <v>37.799999999999997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576904.72</v>
      </c>
      <c r="D130" s="2">
        <f>'PR-RAS'!E134</f>
        <v>731531.57</v>
      </c>
      <c r="E130" s="2">
        <v>0</v>
      </c>
      <c r="F130" s="2">
        <v>0</v>
      </c>
      <c r="G130" s="3">
        <f t="shared" si="0"/>
        <v>263155.85394</v>
      </c>
      <c r="H130" s="3">
        <f t="shared" si="1"/>
        <v>0.71000000007916242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576904.72</v>
      </c>
      <c r="D131" s="2">
        <f>'PR-RAS'!E135</f>
        <v>731531.57</v>
      </c>
      <c r="E131" s="2">
        <v>0</v>
      </c>
      <c r="F131" s="2">
        <v>0</v>
      </c>
      <c r="G131" s="3">
        <f t="shared" si="0"/>
        <v>265195.82179999998</v>
      </c>
      <c r="H131" s="3">
        <f t="shared" si="1"/>
        <v>0.71000000007916242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568340.97</v>
      </c>
      <c r="D132" s="2">
        <f>'PR-RAS'!E136</f>
        <v>731531.57</v>
      </c>
      <c r="E132" s="2">
        <v>0</v>
      </c>
      <c r="F132" s="2">
        <v>0</v>
      </c>
      <c r="G132" s="3">
        <f t="shared" si="0"/>
        <v>266113.93841</v>
      </c>
      <c r="H132" s="3">
        <f t="shared" si="1"/>
        <v>0.46000000007916242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8563.75</v>
      </c>
      <c r="D133" s="2">
        <f>'PR-RAS'!E137</f>
        <v>0</v>
      </c>
      <c r="E133" s="2">
        <v>0</v>
      </c>
      <c r="F133" s="2">
        <v>0</v>
      </c>
      <c r="G133" s="3">
        <f t="shared" si="0"/>
        <v>1130.415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743847.69</v>
      </c>
      <c r="D148" s="2">
        <f>'PR-RAS'!E152</f>
        <v>827683.86999999988</v>
      </c>
      <c r="E148" s="2">
        <v>0</v>
      </c>
      <c r="F148" s="2">
        <v>0</v>
      </c>
      <c r="G148" s="3">
        <f t="shared" si="0"/>
        <v>352684.66820999992</v>
      </c>
      <c r="H148" s="3">
        <f t="shared" si="1"/>
        <v>0.44000000017695129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590798.97</v>
      </c>
      <c r="D149" s="2">
        <f>'PR-RAS'!E153</f>
        <v>646960.6</v>
      </c>
      <c r="E149" s="2">
        <v>0</v>
      </c>
      <c r="F149" s="2">
        <v>0</v>
      </c>
      <c r="G149" s="3">
        <f t="shared" si="0"/>
        <v>278938.58515999996</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478112.09</v>
      </c>
      <c r="D150" s="2">
        <f>'PR-RAS'!E154</f>
        <v>517990.32</v>
      </c>
      <c r="E150" s="2">
        <v>0</v>
      </c>
      <c r="F150" s="2">
        <v>0</v>
      </c>
      <c r="G150" s="3">
        <f t="shared" si="0"/>
        <v>225599.81676999998</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478112.09</v>
      </c>
      <c r="D151" s="2">
        <f>'PR-RAS'!E155</f>
        <v>517990.32</v>
      </c>
      <c r="E151" s="2">
        <v>0</v>
      </c>
      <c r="F151" s="2">
        <v>0</v>
      </c>
      <c r="G151" s="3">
        <f t="shared" si="0"/>
        <v>227113.90949999998</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33063.879999999997</v>
      </c>
      <c r="D155" s="2">
        <f>'PR-RAS'!E159</f>
        <v>46284.17</v>
      </c>
      <c r="E155" s="2">
        <v>0</v>
      </c>
      <c r="F155" s="2">
        <v>0</v>
      </c>
      <c r="G155" s="3">
        <f t="shared" si="0"/>
        <v>19347.36188</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79623</v>
      </c>
      <c r="D156" s="2">
        <f>'PR-RAS'!E160</f>
        <v>82686.11</v>
      </c>
      <c r="E156" s="2">
        <v>0</v>
      </c>
      <c r="F156" s="2">
        <v>0</v>
      </c>
      <c r="G156" s="3">
        <f t="shared" si="0"/>
        <v>37974.259100000003</v>
      </c>
      <c r="H156" s="3">
        <f t="shared" si="1"/>
        <v>0.11000000000058208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79623</v>
      </c>
      <c r="D158" s="2">
        <f>'PR-RAS'!E162</f>
        <v>82686.11</v>
      </c>
      <c r="E158" s="2">
        <v>0</v>
      </c>
      <c r="F158" s="2">
        <v>0</v>
      </c>
      <c r="G158" s="3">
        <f t="shared" si="0"/>
        <v>38464.249539999997</v>
      </c>
      <c r="H158" s="3">
        <f t="shared" si="1"/>
        <v>0.11000000000058208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152230.51999999999</v>
      </c>
      <c r="D160" s="2">
        <f>'PR-RAS'!E164</f>
        <v>179787.31</v>
      </c>
      <c r="E160" s="2">
        <v>0</v>
      </c>
      <c r="F160" s="2">
        <v>0</v>
      </c>
      <c r="G160" s="3">
        <f t="shared" si="0"/>
        <v>81377.017260000008</v>
      </c>
      <c r="H160" s="3">
        <f t="shared" si="1"/>
        <v>0.79000000000814907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10853.94</v>
      </c>
      <c r="D161" s="2">
        <f>'PR-RAS'!E165</f>
        <v>12236.18</v>
      </c>
      <c r="E161" s="2">
        <v>0</v>
      </c>
      <c r="F161" s="2">
        <v>0</v>
      </c>
      <c r="G161" s="3">
        <f t="shared" si="0"/>
        <v>5652.2080000000005</v>
      </c>
      <c r="H161" s="3">
        <f t="shared" si="1"/>
        <v>0.23999999999978172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1141.81</v>
      </c>
      <c r="D162" s="2">
        <f>'PR-RAS'!E166</f>
        <v>2911.9</v>
      </c>
      <c r="E162" s="2">
        <v>0</v>
      </c>
      <c r="F162" s="2">
        <v>0</v>
      </c>
      <c r="G162" s="3">
        <f t="shared" si="0"/>
        <v>1121.4632100000001</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6002.53</v>
      </c>
      <c r="D163" s="2">
        <f>'PR-RAS'!E167</f>
        <v>8325.36</v>
      </c>
      <c r="E163" s="2">
        <v>0</v>
      </c>
      <c r="F163" s="2">
        <v>0</v>
      </c>
      <c r="G163" s="3">
        <f t="shared" si="0"/>
        <v>3669.8265000000001</v>
      </c>
      <c r="H163" s="3">
        <f t="shared" si="1"/>
        <v>0.83000000000083674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3709.6</v>
      </c>
      <c r="D164" s="2">
        <f>'PR-RAS'!E168</f>
        <v>998.92</v>
      </c>
      <c r="E164" s="2">
        <v>0</v>
      </c>
      <c r="F164" s="2">
        <v>0</v>
      </c>
      <c r="G164" s="3">
        <f t="shared" si="0"/>
        <v>930.31272000000001</v>
      </c>
      <c r="H164" s="3">
        <f t="shared" si="1"/>
        <v>0.48000000000013188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112807.41</v>
      </c>
      <c r="D166" s="2">
        <f>'PR-RAS'!E170</f>
        <v>90893.9</v>
      </c>
      <c r="E166" s="2">
        <v>0</v>
      </c>
      <c r="F166" s="2">
        <v>0</v>
      </c>
      <c r="G166" s="3">
        <f t="shared" si="0"/>
        <v>48608.209649999997</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12766.72</v>
      </c>
      <c r="D167" s="2">
        <f>'PR-RAS'!E171</f>
        <v>12223.32</v>
      </c>
      <c r="E167" s="2">
        <v>0</v>
      </c>
      <c r="F167" s="2">
        <v>0</v>
      </c>
      <c r="G167" s="3">
        <f t="shared" si="0"/>
        <v>6177.4177600000003</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50892.39</v>
      </c>
      <c r="D168" s="2">
        <f>'PR-RAS'!E172</f>
        <v>44882.55</v>
      </c>
      <c r="E168" s="2">
        <v>0</v>
      </c>
      <c r="F168" s="2">
        <v>0</v>
      </c>
      <c r="G168" s="3">
        <f t="shared" si="0"/>
        <v>23489.80083</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47276.58</v>
      </c>
      <c r="D169" s="2">
        <f>'PR-RAS'!E173</f>
        <v>30241.279999999999</v>
      </c>
      <c r="E169" s="2">
        <v>0</v>
      </c>
      <c r="F169" s="2">
        <v>0</v>
      </c>
      <c r="G169" s="3">
        <f t="shared" si="0"/>
        <v>18103.535520000001</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273.05</v>
      </c>
      <c r="D170" s="2">
        <f>'PR-RAS'!E174</f>
        <v>22.99</v>
      </c>
      <c r="E170" s="2">
        <v>0</v>
      </c>
      <c r="F170" s="2">
        <v>0</v>
      </c>
      <c r="G170" s="3">
        <f t="shared" si="0"/>
        <v>53.916070000000012</v>
      </c>
      <c r="H170" s="3">
        <f t="shared" si="1"/>
        <v>6.0000000000012932E-2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1015.87</v>
      </c>
      <c r="D171" s="2">
        <f>'PR-RAS'!E175</f>
        <v>2029.68</v>
      </c>
      <c r="E171" s="2">
        <v>0</v>
      </c>
      <c r="F171" s="2">
        <v>0</v>
      </c>
      <c r="G171" s="3">
        <f t="shared" si="0"/>
        <v>862.78910000000019</v>
      </c>
      <c r="H171" s="3">
        <f t="shared" si="1"/>
        <v>0.44999999999993179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582.79999999999995</v>
      </c>
      <c r="D173" s="2">
        <f>'PR-RAS'!E177</f>
        <v>1494.08</v>
      </c>
      <c r="E173" s="2">
        <v>0</v>
      </c>
      <c r="F173" s="2">
        <v>0</v>
      </c>
      <c r="G173" s="3">
        <f t="shared" si="0"/>
        <v>614.20511999999997</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22080.14</v>
      </c>
      <c r="D174" s="2">
        <f>'PR-RAS'!E178</f>
        <v>68571.800000000017</v>
      </c>
      <c r="E174" s="2">
        <v>0</v>
      </c>
      <c r="F174" s="2">
        <v>0</v>
      </c>
      <c r="G174" s="3">
        <f t="shared" si="0"/>
        <v>27545.707020000005</v>
      </c>
      <c r="H174" s="3">
        <f t="shared" si="1"/>
        <v>0.33999999998195563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4280.4399999999996</v>
      </c>
      <c r="D175" s="2">
        <f>'PR-RAS'!E179</f>
        <v>5415.49</v>
      </c>
      <c r="E175" s="2">
        <v>0</v>
      </c>
      <c r="F175" s="2">
        <v>0</v>
      </c>
      <c r="G175" s="3">
        <f t="shared" si="0"/>
        <v>2629.3870799999995</v>
      </c>
      <c r="H175" s="3">
        <f t="shared" si="1"/>
        <v>0.92999999999938154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1921.82</v>
      </c>
      <c r="D176" s="2">
        <f>'PR-RAS'!E180</f>
        <v>41099.25</v>
      </c>
      <c r="E176" s="2">
        <v>0</v>
      </c>
      <c r="F176" s="2">
        <v>0</v>
      </c>
      <c r="G176" s="3">
        <f t="shared" si="0"/>
        <v>14721.056</v>
      </c>
      <c r="H176" s="3">
        <f t="shared" si="1"/>
        <v>0.43000000000006366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1462.44</v>
      </c>
      <c r="D177" s="2">
        <f>'PR-RAS'!E181</f>
        <v>127.44</v>
      </c>
      <c r="E177" s="2">
        <v>0</v>
      </c>
      <c r="F177" s="2">
        <v>0</v>
      </c>
      <c r="G177" s="3">
        <f t="shared" si="0"/>
        <v>302.24832000000004</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2842.21</v>
      </c>
      <c r="D178" s="2">
        <f>'PR-RAS'!E182</f>
        <v>2404.8000000000002</v>
      </c>
      <c r="E178" s="2">
        <v>0</v>
      </c>
      <c r="F178" s="2">
        <v>0</v>
      </c>
      <c r="G178" s="3">
        <f t="shared" si="0"/>
        <v>1354.3703700000001</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3244.41</v>
      </c>
      <c r="D180" s="2">
        <f>'PR-RAS'!E184</f>
        <v>3727.04</v>
      </c>
      <c r="E180" s="2">
        <v>0</v>
      </c>
      <c r="F180" s="2">
        <v>0</v>
      </c>
      <c r="G180" s="3">
        <f t="shared" si="0"/>
        <v>1915.0297099999998</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6907.16</v>
      </c>
      <c r="D181" s="2">
        <f>'PR-RAS'!E185</f>
        <v>14463.43</v>
      </c>
      <c r="E181" s="2">
        <v>0</v>
      </c>
      <c r="F181" s="2">
        <v>0</v>
      </c>
      <c r="G181" s="3">
        <f t="shared" si="0"/>
        <v>6450.1236000000008</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1421.66</v>
      </c>
      <c r="D182" s="2">
        <f>'PR-RAS'!E186</f>
        <v>1334.35</v>
      </c>
      <c r="E182" s="2">
        <v>0</v>
      </c>
      <c r="F182" s="2">
        <v>0</v>
      </c>
      <c r="G182" s="3">
        <f t="shared" si="0"/>
        <v>740.35515999999996</v>
      </c>
      <c r="H182" s="3">
        <f t="shared" si="1"/>
        <v>0.6899999999998272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6489.0300000000007</v>
      </c>
      <c r="D190" s="2">
        <f>'PR-RAS'!E194</f>
        <v>8085.43</v>
      </c>
      <c r="E190" s="2">
        <v>0</v>
      </c>
      <c r="F190" s="2">
        <v>0</v>
      </c>
      <c r="G190" s="3">
        <f t="shared" si="0"/>
        <v>4282.7192100000002</v>
      </c>
      <c r="H190" s="3">
        <f t="shared" si="1"/>
        <v>0.46000000000094587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1269.1300000000001</v>
      </c>
      <c r="D192" s="2">
        <f>'PR-RAS'!E196</f>
        <v>1218.46</v>
      </c>
      <c r="E192" s="2">
        <v>0</v>
      </c>
      <c r="F192" s="2">
        <v>0</v>
      </c>
      <c r="G192" s="3">
        <f t="shared" si="0"/>
        <v>707.85554999999999</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825.16</v>
      </c>
      <c r="D193" s="2">
        <f>'PR-RAS'!E197</f>
        <v>739.58</v>
      </c>
      <c r="E193" s="2">
        <v>0</v>
      </c>
      <c r="F193" s="2">
        <v>0</v>
      </c>
      <c r="G193" s="3">
        <f t="shared" si="0"/>
        <v>442.42944000000006</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158.6</v>
      </c>
      <c r="D194" s="2">
        <f>'PR-RAS'!E198</f>
        <v>531</v>
      </c>
      <c r="E194" s="2">
        <v>0</v>
      </c>
      <c r="F194" s="2">
        <v>0</v>
      </c>
      <c r="G194" s="3">
        <f t="shared" si="0"/>
        <v>235.57579999999999</v>
      </c>
      <c r="H194" s="3">
        <f t="shared" si="1"/>
        <v>0.40000000000000568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4236.1400000000003</v>
      </c>
      <c r="D197" s="2">
        <f>'PR-RAS'!E201</f>
        <v>5596.39</v>
      </c>
      <c r="E197" s="2">
        <v>0</v>
      </c>
      <c r="F197" s="2">
        <v>0</v>
      </c>
      <c r="G197" s="3">
        <f t="shared" si="0"/>
        <v>3024.0683200000003</v>
      </c>
      <c r="H197" s="3">
        <f t="shared" si="1"/>
        <v>0.53000000000065484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818.2</v>
      </c>
      <c r="D198" s="2">
        <f>'PR-RAS'!E202</f>
        <v>935.96</v>
      </c>
      <c r="E198" s="2">
        <v>0</v>
      </c>
      <c r="F198" s="2">
        <v>0</v>
      </c>
      <c r="G198" s="3">
        <f t="shared" si="0"/>
        <v>529.95363999999995</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818.2</v>
      </c>
      <c r="D212" s="2">
        <f>'PR-RAS'!E216</f>
        <v>935.96</v>
      </c>
      <c r="E212" s="2">
        <v>0</v>
      </c>
      <c r="F212" s="2">
        <v>0</v>
      </c>
      <c r="G212" s="3">
        <f t="shared" si="0"/>
        <v>567.61532</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818.2</v>
      </c>
      <c r="D213" s="2">
        <f>'PR-RAS'!E217</f>
        <v>935.96</v>
      </c>
      <c r="E213" s="2">
        <v>0</v>
      </c>
      <c r="F213" s="2">
        <v>0</v>
      </c>
      <c r="G213" s="3">
        <f t="shared" si="0"/>
        <v>570.30543999999998</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743847.69</v>
      </c>
      <c r="D295" s="2">
        <f>'PR-RAS'!E299</f>
        <v>827683.86999999988</v>
      </c>
      <c r="E295" s="2">
        <v>0</v>
      </c>
      <c r="F295" s="2">
        <v>0</v>
      </c>
      <c r="G295" s="3">
        <f t="shared" si="12"/>
        <v>705369.33641999983</v>
      </c>
      <c r="H295" s="3">
        <f t="shared" si="13"/>
        <v>0.44000000017695129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8039.0100000000093</v>
      </c>
      <c r="E296" s="2">
        <v>0</v>
      </c>
      <c r="F296" s="2">
        <v>0</v>
      </c>
      <c r="G296" s="3">
        <f t="shared" si="12"/>
        <v>4743.0159000000049</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51743.679999999935</v>
      </c>
      <c r="D297" s="2">
        <f>'PR-RAS'!E301</f>
        <v>0</v>
      </c>
      <c r="E297" s="2">
        <v>0</v>
      </c>
      <c r="F297" s="2">
        <v>0</v>
      </c>
      <c r="G297" s="3">
        <f t="shared" si="12"/>
        <v>15316.129279999979</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24766.18</v>
      </c>
      <c r="D298" s="2">
        <f>'PR-RAS'!E302</f>
        <v>0</v>
      </c>
      <c r="E298" s="2">
        <v>0</v>
      </c>
      <c r="F298" s="2">
        <v>0</v>
      </c>
      <c r="G298" s="3">
        <f t="shared" si="12"/>
        <v>7355.5554599999996</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26977.1</v>
      </c>
      <c r="E299" s="2">
        <v>0</v>
      </c>
      <c r="F299" s="2">
        <v>0</v>
      </c>
      <c r="G299" s="3">
        <f t="shared" si="12"/>
        <v>16078.351599999998</v>
      </c>
      <c r="H299" s="3">
        <f t="shared" si="13"/>
        <v>9.9999999998544808E-2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9775.58</v>
      </c>
      <c r="D300" s="2">
        <f>'PR-RAS'!E304</f>
        <v>9313.56</v>
      </c>
      <c r="E300" s="2">
        <v>0</v>
      </c>
      <c r="F300" s="2">
        <v>0</v>
      </c>
      <c r="G300" s="3">
        <f t="shared" si="12"/>
        <v>8492.4072999999989</v>
      </c>
      <c r="H300" s="3">
        <f t="shared" si="13"/>
        <v>0.86000000000058208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11914</v>
      </c>
      <c r="D355" s="2">
        <f>'PR-RAS'!E360</f>
        <v>19075.5</v>
      </c>
      <c r="E355" s="2">
        <v>0</v>
      </c>
      <c r="F355" s="2">
        <v>0</v>
      </c>
      <c r="G355" s="3">
        <f t="shared" si="12"/>
        <v>17723.009999999998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3350.25</v>
      </c>
      <c r="D368" s="2">
        <f>'PR-RAS'!E373</f>
        <v>10700.5</v>
      </c>
      <c r="E368" s="2">
        <v>0</v>
      </c>
      <c r="F368" s="2">
        <v>0</v>
      </c>
      <c r="G368" s="3">
        <f t="shared" si="12"/>
        <v>9083.7087499999998</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3350.25</v>
      </c>
      <c r="D374" s="2">
        <f>'PR-RAS'!E379</f>
        <v>10700.5</v>
      </c>
      <c r="E374" s="2">
        <v>0</v>
      </c>
      <c r="F374" s="2">
        <v>0</v>
      </c>
      <c r="G374" s="3">
        <f t="shared" si="12"/>
        <v>9232.2162499999995</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811.25</v>
      </c>
      <c r="D375" s="2">
        <f>'PR-RAS'!E380</f>
        <v>3510</v>
      </c>
      <c r="E375" s="2">
        <v>0</v>
      </c>
      <c r="F375" s="2">
        <v>0</v>
      </c>
      <c r="G375" s="3">
        <f t="shared" si="12"/>
        <v>2928.8874999999998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5815</v>
      </c>
      <c r="E377" s="2">
        <v>0</v>
      </c>
      <c r="F377" s="2">
        <v>0</v>
      </c>
      <c r="G377" s="3">
        <f t="shared" si="12"/>
        <v>4372.88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2539</v>
      </c>
      <c r="D381" s="2">
        <f>'PR-RAS'!E386</f>
        <v>1375.5</v>
      </c>
      <c r="E381" s="2">
        <v>0</v>
      </c>
      <c r="F381" s="2">
        <v>0</v>
      </c>
      <c r="G381" s="3">
        <f t="shared" si="12"/>
        <v>2010.2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8563.75</v>
      </c>
      <c r="D407" s="2">
        <f>'PR-RAS'!E412</f>
        <v>8375</v>
      </c>
      <c r="E407" s="2">
        <v>0</v>
      </c>
      <c r="F407" s="2">
        <v>0</v>
      </c>
      <c r="G407" s="3">
        <f t="shared" si="12"/>
        <v>10277.382500000002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8563.75</v>
      </c>
      <c r="D408" s="2">
        <f>'PR-RAS'!E413</f>
        <v>0</v>
      </c>
      <c r="E408" s="2">
        <v>0</v>
      </c>
      <c r="F408" s="2">
        <v>0</v>
      </c>
      <c r="G408" s="3">
        <f t="shared" si="12"/>
        <v>3485.44625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8375</v>
      </c>
      <c r="E411" s="2">
        <v>0</v>
      </c>
      <c r="F411" s="2">
        <v>0</v>
      </c>
      <c r="G411" s="3">
        <f t="shared" si="12"/>
        <v>6867.5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11914</v>
      </c>
      <c r="D413" s="2">
        <f>'PR-RAS'!E418</f>
        <v>19075.5</v>
      </c>
      <c r="E413" s="2">
        <v>0</v>
      </c>
      <c r="F413" s="2">
        <v>0</v>
      </c>
      <c r="G413" s="3">
        <f t="shared" si="12"/>
        <v>20626.78</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18294.12</v>
      </c>
      <c r="D415" s="2">
        <f>'PR-RAS'!E420</f>
        <v>30208.12</v>
      </c>
      <c r="E415" s="2">
        <v>0</v>
      </c>
      <c r="F415" s="2">
        <v>0</v>
      </c>
      <c r="G415" s="3">
        <f t="shared" si="12"/>
        <v>32586.089039999999</v>
      </c>
      <c r="H415" s="3">
        <f t="shared" si="13"/>
        <v>0.23999999999796273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692104.01</v>
      </c>
      <c r="D417" s="2">
        <f>'PR-RAS'!E422</f>
        <v>835722.87999999989</v>
      </c>
      <c r="E417" s="2">
        <v>0</v>
      </c>
      <c r="F417" s="2">
        <v>0</v>
      </c>
      <c r="G417" s="3">
        <f t="shared" si="12"/>
        <v>983236.70431999979</v>
      </c>
      <c r="H417" s="3">
        <f t="shared" si="13"/>
        <v>0.13000000012107193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755761.69</v>
      </c>
      <c r="D418" s="2">
        <f>'PR-RAS'!E423</f>
        <v>846759.36999999988</v>
      </c>
      <c r="E418" s="2">
        <v>0</v>
      </c>
      <c r="F418" s="2">
        <v>0</v>
      </c>
      <c r="G418" s="3">
        <f t="shared" si="12"/>
        <v>1021349.9393099998</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63657.679999999935</v>
      </c>
      <c r="D420" s="2">
        <f>'PR-RAS'!E425</f>
        <v>11036.489999999991</v>
      </c>
      <c r="E420" s="2">
        <v>0</v>
      </c>
      <c r="F420" s="2">
        <v>0</v>
      </c>
      <c r="G420" s="3">
        <f t="shared" si="12"/>
        <v>35921.146539999965</v>
      </c>
      <c r="H420" s="3">
        <f t="shared" si="13"/>
        <v>0.81000000005587935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6472.0600000000013</v>
      </c>
      <c r="D421" s="2">
        <f>'PR-RAS'!E426</f>
        <v>0</v>
      </c>
      <c r="E421" s="2">
        <v>0</v>
      </c>
      <c r="F421" s="2">
        <v>0</v>
      </c>
      <c r="G421" s="3">
        <f t="shared" si="12"/>
        <v>2718.2652000000003</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57185.22</v>
      </c>
      <c r="E422" s="2">
        <v>0</v>
      </c>
      <c r="F422" s="2">
        <v>0</v>
      </c>
      <c r="G422" s="3">
        <f t="shared" si="12"/>
        <v>48149.955239999996</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9775.58</v>
      </c>
      <c r="D423" s="2">
        <f>'PR-RAS'!E428</f>
        <v>9313.56</v>
      </c>
      <c r="E423" s="2">
        <v>0</v>
      </c>
      <c r="F423" s="2">
        <v>0</v>
      </c>
      <c r="G423" s="3">
        <f t="shared" si="12"/>
        <v>11985.939399999997</v>
      </c>
      <c r="H423" s="3">
        <f t="shared" si="13"/>
        <v>0.86000000000058208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692104.01</v>
      </c>
      <c r="D637" s="2">
        <f>'PR-RAS'!E643</f>
        <v>835722.87999999989</v>
      </c>
      <c r="E637" s="2">
        <v>0</v>
      </c>
      <c r="F637" s="2">
        <v>0</v>
      </c>
      <c r="G637" s="3">
        <f t="shared" si="14"/>
        <v>1503217.6537199998</v>
      </c>
      <c r="H637" s="3">
        <f t="shared" si="15"/>
        <v>0.13000000012107193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755761.69</v>
      </c>
      <c r="D638" s="2">
        <f>'PR-RAS'!E644</f>
        <v>846759.36999999988</v>
      </c>
      <c r="E638" s="2">
        <v>0</v>
      </c>
      <c r="F638" s="2">
        <v>0</v>
      </c>
      <c r="G638" s="3">
        <f t="shared" si="14"/>
        <v>1560191.6339099999</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63657.679999999935</v>
      </c>
      <c r="D640" s="2">
        <f>'PR-RAS'!E646</f>
        <v>11036.489999999991</v>
      </c>
      <c r="E640" s="2">
        <v>0</v>
      </c>
      <c r="F640" s="2">
        <v>0</v>
      </c>
      <c r="G640" s="3">
        <f t="shared" si="14"/>
        <v>54781.891739999948</v>
      </c>
      <c r="H640" s="3">
        <f t="shared" si="15"/>
        <v>0.81000000005587935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6472.0600000000013</v>
      </c>
      <c r="D641" s="2">
        <f>'PR-RAS'!E647</f>
        <v>0</v>
      </c>
      <c r="E641" s="2">
        <v>0</v>
      </c>
      <c r="F641" s="2">
        <v>0</v>
      </c>
      <c r="G641" s="3">
        <f t="shared" si="14"/>
        <v>4142.1184000000012</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57185.22</v>
      </c>
      <c r="E642" s="2">
        <v>0</v>
      </c>
      <c r="F642" s="2">
        <v>0</v>
      </c>
      <c r="G642" s="3">
        <f t="shared" si="14"/>
        <v>73311.452040000004</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57185.619999999937</v>
      </c>
      <c r="D644" s="2">
        <f>'PR-RAS'!E650</f>
        <v>68221.709999999992</v>
      </c>
      <c r="E644" s="2">
        <v>0</v>
      </c>
      <c r="F644" s="2">
        <v>0</v>
      </c>
      <c r="G644" s="3">
        <f t="shared" si="14"/>
        <v>124503.47271999995</v>
      </c>
      <c r="H644" s="3">
        <f t="shared" si="15"/>
        <v>0.67000000007101335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6128.34</v>
      </c>
      <c r="D646" s="2">
        <f>'PR-RAS'!E653</f>
        <v>12923.19</v>
      </c>
      <c r="E646" s="2">
        <v>0</v>
      </c>
      <c r="F646" s="2">
        <v>0</v>
      </c>
      <c r="G646" s="3">
        <f t="shared" si="14"/>
        <v>20623.6944</v>
      </c>
      <c r="H646" s="3">
        <f t="shared" si="15"/>
        <v>0.53000000000065484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703302.1</v>
      </c>
      <c r="D647" s="2">
        <f>'PR-RAS'!E654</f>
        <v>855757.68</v>
      </c>
      <c r="E647" s="2">
        <v>0</v>
      </c>
      <c r="F647" s="2">
        <v>0</v>
      </c>
      <c r="G647" s="3">
        <f t="shared" si="14"/>
        <v>1559972.07916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696507.25</v>
      </c>
      <c r="D648" s="2">
        <f>'PR-RAS'!E655</f>
        <v>868680.87</v>
      </c>
      <c r="E648" s="2">
        <v>0</v>
      </c>
      <c r="F648" s="2">
        <v>0</v>
      </c>
      <c r="G648" s="3">
        <f t="shared" si="14"/>
        <v>1574713.2365300001</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12923.189999999944</v>
      </c>
      <c r="D649" s="2">
        <f>'PR-RAS'!E656</f>
        <v>0</v>
      </c>
      <c r="E649" s="2">
        <v>0</v>
      </c>
      <c r="F649" s="2">
        <v>0</v>
      </c>
      <c r="G649" s="3">
        <f t="shared" si="14"/>
        <v>8374.2271199999632</v>
      </c>
      <c r="H649" s="3">
        <f t="shared" si="15"/>
        <v>0.18999999994412065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28</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2351.4</v>
      </c>
      <c r="E676" s="2">
        <v>0</v>
      </c>
      <c r="F676" s="2">
        <v>0</v>
      </c>
      <c r="G676" s="3">
        <f t="shared" si="14"/>
        <v>3174.3900000000003</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5684.8</v>
      </c>
      <c r="D677" s="2">
        <f>'PR-RAS'!E684</f>
        <v>2808</v>
      </c>
      <c r="E677" s="2">
        <v>0</v>
      </c>
      <c r="F677" s="2">
        <v>0</v>
      </c>
      <c r="G677" s="3">
        <f t="shared" si="14"/>
        <v>7639.3407999999999</v>
      </c>
      <c r="H677" s="3">
        <f t="shared" si="15"/>
        <v>0.1999999999998181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109214.49</v>
      </c>
      <c r="D717" s="2">
        <f>'PR-RAS'!E724</f>
        <v>99031.91</v>
      </c>
      <c r="E717" s="2">
        <v>0</v>
      </c>
      <c r="F717" s="2">
        <v>0</v>
      </c>
      <c r="G717" s="3">
        <f t="shared" si="14"/>
        <v>220011.26995999998</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6849.89</v>
      </c>
      <c r="E726" s="2">
        <v>0</v>
      </c>
      <c r="F726" s="2">
        <v>0</v>
      </c>
      <c r="G726" s="3">
        <f t="shared" si="14"/>
        <v>10338.3405</v>
      </c>
      <c r="H726" s="3">
        <f t="shared" si="15"/>
        <v>0.10999999999967258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6002.53</v>
      </c>
      <c r="D727" s="2">
        <f>'PR-RAS'!E734</f>
        <v>8325.36</v>
      </c>
      <c r="E727" s="2">
        <v>0</v>
      </c>
      <c r="F727" s="2">
        <v>0</v>
      </c>
      <c r="G727" s="3">
        <f t="shared" si="14"/>
        <v>16446.2595</v>
      </c>
      <c r="H727" s="3">
        <f t="shared" si="15"/>
        <v>0.83000000000083674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1614.97</v>
      </c>
      <c r="D729" s="2">
        <f>'PR-RAS'!E736</f>
        <v>2310.04</v>
      </c>
      <c r="E729" s="2">
        <v>0</v>
      </c>
      <c r="F729" s="2">
        <v>0</v>
      </c>
      <c r="G729" s="3">
        <f t="shared" si="14"/>
        <v>4539.1163999999999</v>
      </c>
      <c r="H729" s="3">
        <f t="shared" si="15"/>
        <v>6.9999999999936335E-2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1861.22</v>
      </c>
      <c r="D731" s="2">
        <f>'PR-RAS'!E738</f>
        <v>4325.24</v>
      </c>
      <c r="E731" s="2">
        <v>0</v>
      </c>
      <c r="F731" s="2">
        <v>0</v>
      </c>
      <c r="G731" s="3">
        <f t="shared" si="14"/>
        <v>7673.5409999999993</v>
      </c>
      <c r="H731" s="3">
        <f t="shared" si="15"/>
        <v>0.45999999999980901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5985.23</v>
      </c>
      <c r="E732" s="2">
        <v>0</v>
      </c>
      <c r="F732" s="2">
        <v>0</v>
      </c>
      <c r="G732" s="3">
        <f t="shared" si="14"/>
        <v>8750.4062599999997</v>
      </c>
      <c r="H732" s="3">
        <f t="shared" si="15"/>
        <v>0.22999999999956344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1269.1300000000001</v>
      </c>
      <c r="D735" s="2">
        <f>'PR-RAS'!E742</f>
        <v>661.83</v>
      </c>
      <c r="E735" s="2">
        <v>0</v>
      </c>
      <c r="F735" s="2">
        <v>0</v>
      </c>
      <c r="G735" s="3">
        <f t="shared" si="14"/>
        <v>1903.1078599999998</v>
      </c>
      <c r="H735" s="3">
        <f t="shared" si="15"/>
        <v>0.30000000000006821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67143.119999999966</v>
      </c>
      <c r="D1011" s="7">
        <f>BILANCA!E6</f>
        <v>63827.380000000019</v>
      </c>
      <c r="E1011" s="7">
        <v>0</v>
      </c>
      <c r="F1011" s="7">
        <v>0</v>
      </c>
      <c r="G1011" s="8">
        <f t="shared" ref="G1011:G1306" si="38">B1011/1000*C1011+B1011/500*D1011</f>
        <v>194.79788000000002</v>
      </c>
      <c r="H1011" s="8">
        <f t="shared" si="35"/>
        <v>0.49999999998544808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43029.689999999966</v>
      </c>
      <c r="D1012" s="2">
        <f>BILANCA!E7</f>
        <v>50071.99000000002</v>
      </c>
      <c r="E1012" s="2">
        <v>0</v>
      </c>
      <c r="F1012" s="2">
        <v>0</v>
      </c>
      <c r="G1012" s="3">
        <f t="shared" si="38"/>
        <v>286.34734000000003</v>
      </c>
      <c r="H1012" s="3">
        <f t="shared" si="35"/>
        <v>0.32000000001426088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43029.689999999966</v>
      </c>
      <c r="D1017" s="2">
        <f>BILANCA!E12</f>
        <v>50071.99000000002</v>
      </c>
      <c r="E1017" s="2">
        <v>0</v>
      </c>
      <c r="F1017" s="2">
        <v>0</v>
      </c>
      <c r="G1017" s="3">
        <f t="shared" si="38"/>
        <v>1002.21569</v>
      </c>
      <c r="H1017" s="3">
        <f t="shared" si="35"/>
        <v>0.32000000001426088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13118.34</v>
      </c>
      <c r="D1018" s="2">
        <f>BILANCA!E13</f>
        <v>12906.54</v>
      </c>
      <c r="E1018" s="2">
        <v>0</v>
      </c>
      <c r="F1018" s="2">
        <v>0</v>
      </c>
      <c r="G1018" s="3">
        <f t="shared" si="38"/>
        <v>311.45136000000002</v>
      </c>
      <c r="H1018" s="3">
        <f t="shared" si="35"/>
        <v>0.7999999999992724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13955.69</v>
      </c>
      <c r="D1020" s="2">
        <f>BILANCA!E15</f>
        <v>13955.7</v>
      </c>
      <c r="E1020" s="2">
        <v>0</v>
      </c>
      <c r="F1020" s="2">
        <v>0</v>
      </c>
      <c r="G1020" s="3">
        <f t="shared" si="38"/>
        <v>418.67090000000007</v>
      </c>
      <c r="H1020" s="3">
        <f t="shared" si="35"/>
        <v>0.60999999999876309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837.35</v>
      </c>
      <c r="D1023" s="2">
        <f>BILANCA!E18</f>
        <v>1049.1600000000001</v>
      </c>
      <c r="E1023" s="2">
        <v>0</v>
      </c>
      <c r="F1023" s="2">
        <v>0</v>
      </c>
      <c r="G1023" s="3">
        <f t="shared" si="38"/>
        <v>38.163710000000002</v>
      </c>
      <c r="H1023" s="3">
        <f t="shared" si="35"/>
        <v>0.51000000000010459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29908.829999999973</v>
      </c>
      <c r="D1024" s="2">
        <f>BILANCA!E19</f>
        <v>28787.930000000022</v>
      </c>
      <c r="E1024" s="2">
        <v>0</v>
      </c>
      <c r="F1024" s="2">
        <v>0</v>
      </c>
      <c r="G1024" s="3">
        <f t="shared" si="38"/>
        <v>1224.7856600000002</v>
      </c>
      <c r="H1024" s="3">
        <f t="shared" si="35"/>
        <v>0.24000000000523869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91429.26</v>
      </c>
      <c r="D1025" s="2">
        <f>BILANCA!E20</f>
        <v>94939.32</v>
      </c>
      <c r="E1025" s="2">
        <v>0</v>
      </c>
      <c r="F1025" s="2">
        <v>0</v>
      </c>
      <c r="G1025" s="3">
        <f t="shared" si="38"/>
        <v>4219.6184999999996</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3924.4</v>
      </c>
      <c r="D1027" s="2">
        <f>BILANCA!E22</f>
        <v>9739.39</v>
      </c>
      <c r="E1027" s="2">
        <v>0</v>
      </c>
      <c r="F1027" s="2">
        <v>0</v>
      </c>
      <c r="G1027" s="3">
        <f t="shared" si="38"/>
        <v>397.85406</v>
      </c>
      <c r="H1027" s="3">
        <f t="shared" si="35"/>
        <v>0.78999999999950887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46554.94</v>
      </c>
      <c r="D1031" s="2">
        <f>BILANCA!E26</f>
        <v>47930.44</v>
      </c>
      <c r="E1031" s="2">
        <v>0</v>
      </c>
      <c r="F1031" s="2">
        <v>0</v>
      </c>
      <c r="G1031" s="3">
        <f t="shared" si="38"/>
        <v>2990.7322200000003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111999.77</v>
      </c>
      <c r="D1033" s="2">
        <f>BILANCA!E28</f>
        <v>123821.22</v>
      </c>
      <c r="E1033" s="2">
        <v>0</v>
      </c>
      <c r="F1033" s="2">
        <v>0</v>
      </c>
      <c r="G1033" s="3">
        <f t="shared" si="38"/>
        <v>8271.7708299999995</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2.52</v>
      </c>
      <c r="D1040" s="2">
        <f>BILANCA!E35</f>
        <v>2.52</v>
      </c>
      <c r="E1040" s="2">
        <v>0</v>
      </c>
      <c r="F1040" s="2">
        <v>0</v>
      </c>
      <c r="G1040" s="3">
        <f t="shared" si="38"/>
        <v>0.2268</v>
      </c>
      <c r="H1040" s="3">
        <f t="shared" si="35"/>
        <v>0.96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2.52</v>
      </c>
      <c r="D1042" s="2">
        <f>BILANCA!E37</f>
        <v>2.52</v>
      </c>
      <c r="E1042" s="2">
        <v>0</v>
      </c>
      <c r="F1042" s="2">
        <v>0</v>
      </c>
      <c r="G1042" s="3">
        <f t="shared" si="38"/>
        <v>0.24192000000000002</v>
      </c>
      <c r="H1042" s="3">
        <f t="shared" si="35"/>
        <v>0.96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8375</v>
      </c>
      <c r="E1050" s="2">
        <v>0</v>
      </c>
      <c r="F1050" s="2">
        <v>0</v>
      </c>
      <c r="G1050" s="3">
        <f t="shared" si="38"/>
        <v>670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8375</v>
      </c>
      <c r="E1054" s="2">
        <v>0</v>
      </c>
      <c r="F1054" s="2">
        <v>0</v>
      </c>
      <c r="G1054" s="3">
        <f t="shared" si="38"/>
        <v>737</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25795.65</v>
      </c>
      <c r="D1059" s="2">
        <f>BILANCA!E54</f>
        <v>27825.33</v>
      </c>
      <c r="E1059" s="2">
        <v>0</v>
      </c>
      <c r="F1059" s="2">
        <v>0</v>
      </c>
      <c r="G1059" s="3">
        <f t="shared" si="38"/>
        <v>3990.8691900000003</v>
      </c>
      <c r="H1059" s="3">
        <f t="shared" si="35"/>
        <v>0.68000000000029104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25795.65</v>
      </c>
      <c r="D1060" s="2">
        <f>BILANCA!E55</f>
        <v>27825.33</v>
      </c>
      <c r="E1060" s="2">
        <v>0</v>
      </c>
      <c r="F1060" s="2">
        <v>0</v>
      </c>
      <c r="G1060" s="3">
        <f t="shared" si="38"/>
        <v>4072.3155000000006</v>
      </c>
      <c r="H1060" s="3">
        <f t="shared" si="35"/>
        <v>0.68000000000029104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24113.43</v>
      </c>
      <c r="D1074" s="2">
        <f>BILANCA!E69</f>
        <v>13755.39</v>
      </c>
      <c r="E1074" s="2">
        <v>0</v>
      </c>
      <c r="F1074" s="2">
        <v>0</v>
      </c>
      <c r="G1074" s="3">
        <f t="shared" si="38"/>
        <v>3303.9494400000003</v>
      </c>
      <c r="H1074" s="3">
        <f t="shared" si="35"/>
        <v>0.81999999999970896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12923.19</v>
      </c>
      <c r="D1075" s="2">
        <f>BILANCA!E70</f>
        <v>0</v>
      </c>
      <c r="E1075" s="2">
        <v>0</v>
      </c>
      <c r="F1075" s="2">
        <v>0</v>
      </c>
      <c r="G1075" s="3">
        <f t="shared" si="38"/>
        <v>840.00735000000009</v>
      </c>
      <c r="H1075" s="3">
        <f t="shared" si="35"/>
        <v>0.19000000000050932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12923.19</v>
      </c>
      <c r="D1076" s="2">
        <f>BILANCA!E71</f>
        <v>0</v>
      </c>
      <c r="E1076" s="2">
        <v>0</v>
      </c>
      <c r="F1076" s="2">
        <v>0</v>
      </c>
      <c r="G1076" s="3">
        <f t="shared" si="38"/>
        <v>852.93054000000006</v>
      </c>
      <c r="H1076" s="3">
        <f t="shared" si="35"/>
        <v>0.19000000000050932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12923.19</v>
      </c>
      <c r="D1078" s="2">
        <f>BILANCA!E73</f>
        <v>0</v>
      </c>
      <c r="E1078" s="2">
        <v>0</v>
      </c>
      <c r="F1078" s="2">
        <v>0</v>
      </c>
      <c r="G1078" s="3">
        <f t="shared" si="38"/>
        <v>878.77692000000013</v>
      </c>
      <c r="H1078" s="3">
        <f t="shared" si="35"/>
        <v>0.19000000000050932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1414.6599999999999</v>
      </c>
      <c r="D1087" s="2">
        <f>BILANCA!E82</f>
        <v>4248.13</v>
      </c>
      <c r="E1087" s="2">
        <v>0</v>
      </c>
      <c r="F1087" s="2">
        <v>0</v>
      </c>
      <c r="G1087" s="3">
        <f t="shared" si="38"/>
        <v>763.14084000000003</v>
      </c>
      <c r="H1087" s="3">
        <f t="shared" si="35"/>
        <v>0.47000000000025466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653.28</v>
      </c>
      <c r="D1090" s="2">
        <f>BILANCA!E85</f>
        <v>1532.07</v>
      </c>
      <c r="E1090" s="2">
        <v>0</v>
      </c>
      <c r="F1090" s="2">
        <v>0</v>
      </c>
      <c r="G1090" s="3">
        <f t="shared" si="38"/>
        <v>297.39359999999999</v>
      </c>
      <c r="H1090" s="3">
        <f t="shared" si="35"/>
        <v>0.34999999999990905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761.38</v>
      </c>
      <c r="D1092" s="2">
        <f>BILANCA!E87</f>
        <v>2716.06</v>
      </c>
      <c r="E1092" s="2">
        <v>0</v>
      </c>
      <c r="F1092" s="2">
        <v>0</v>
      </c>
      <c r="G1092" s="3">
        <f t="shared" si="38"/>
        <v>507.86700000000002</v>
      </c>
      <c r="H1092" s="3">
        <f t="shared" si="35"/>
        <v>0.43999999999994088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9775.58</v>
      </c>
      <c r="D1152" s="2">
        <f>BILANCA!E147</f>
        <v>9507.26</v>
      </c>
      <c r="E1152" s="2">
        <v>0</v>
      </c>
      <c r="F1152" s="2">
        <v>0</v>
      </c>
      <c r="G1152" s="3">
        <f t="shared" si="38"/>
        <v>4088.1941999999999</v>
      </c>
      <c r="H1152" s="3">
        <f t="shared" si="41"/>
        <v>0.68000000000029104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9775.58</v>
      </c>
      <c r="D1165" s="2">
        <f>BILANCA!E160</f>
        <v>9313.56</v>
      </c>
      <c r="E1165" s="2">
        <v>0</v>
      </c>
      <c r="F1165" s="2">
        <v>0</v>
      </c>
      <c r="G1165" s="3">
        <f t="shared" si="38"/>
        <v>4402.4184999999998</v>
      </c>
      <c r="H1165" s="3">
        <f t="shared" si="41"/>
        <v>0.86000000000058208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193.7</v>
      </c>
      <c r="E1167" s="2">
        <v>0</v>
      </c>
      <c r="F1167" s="2">
        <v>0</v>
      </c>
      <c r="G1167" s="3">
        <f t="shared" si="38"/>
        <v>60.821799999999996</v>
      </c>
      <c r="H1167" s="3">
        <f t="shared" si="41"/>
        <v>0.30000000000001137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67143.12</v>
      </c>
      <c r="D1180" s="2">
        <f>BILANCA!E176</f>
        <v>63827.379999999976</v>
      </c>
      <c r="E1180" s="2">
        <v>0</v>
      </c>
      <c r="F1180" s="2">
        <v>0</v>
      </c>
      <c r="G1180" s="3">
        <f t="shared" si="38"/>
        <v>33115.639599999995</v>
      </c>
      <c r="H1180" s="3">
        <f t="shared" si="41"/>
        <v>0.49999999997089617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71523.37</v>
      </c>
      <c r="D1181" s="2">
        <f>BILANCA!E177</f>
        <v>72663.439999999988</v>
      </c>
      <c r="E1181" s="2">
        <v>0</v>
      </c>
      <c r="F1181" s="2">
        <v>0</v>
      </c>
      <c r="G1181" s="3">
        <f t="shared" si="38"/>
        <v>37081.392749999999</v>
      </c>
      <c r="H1181" s="3">
        <f t="shared" si="41"/>
        <v>0.80999999998311978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71522.97</v>
      </c>
      <c r="D1182" s="2">
        <f>BILANCA!E178</f>
        <v>69744.899999999994</v>
      </c>
      <c r="E1182" s="2">
        <v>0</v>
      </c>
      <c r="F1182" s="2">
        <v>0</v>
      </c>
      <c r="G1182" s="3">
        <f t="shared" si="38"/>
        <v>36294.196439999992</v>
      </c>
      <c r="H1182" s="3">
        <f t="shared" si="41"/>
        <v>0.13000000000465661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50324.63</v>
      </c>
      <c r="D1183" s="2">
        <f>BILANCA!E179</f>
        <v>57661.26</v>
      </c>
      <c r="E1183" s="2">
        <v>0</v>
      </c>
      <c r="F1183" s="2">
        <v>0</v>
      </c>
      <c r="G1183" s="3">
        <f t="shared" si="38"/>
        <v>28656.95695</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16593.48</v>
      </c>
      <c r="D1184" s="2">
        <f>BILANCA!E180</f>
        <v>12054.97</v>
      </c>
      <c r="E1184" s="2">
        <v>0</v>
      </c>
      <c r="F1184" s="2">
        <v>0</v>
      </c>
      <c r="G1184" s="3">
        <f t="shared" si="38"/>
        <v>7082.3950799999993</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67.98</v>
      </c>
      <c r="D1185" s="2">
        <f>BILANCA!E181</f>
        <v>0</v>
      </c>
      <c r="E1185" s="2">
        <v>0</v>
      </c>
      <c r="F1185" s="2">
        <v>0</v>
      </c>
      <c r="G1185" s="3">
        <f t="shared" si="38"/>
        <v>11.8965</v>
      </c>
      <c r="H1185" s="3">
        <f t="shared" si="41"/>
        <v>1.9999999999996021E-2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67.98</v>
      </c>
      <c r="D1188" s="2">
        <f>BILANCA!E184</f>
        <v>0</v>
      </c>
      <c r="E1188" s="2">
        <v>0</v>
      </c>
      <c r="F1188" s="2">
        <v>0</v>
      </c>
      <c r="G1188" s="3">
        <f t="shared" si="38"/>
        <v>12.100440000000001</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4536.88</v>
      </c>
      <c r="D1200" s="2">
        <f>BILANCA!E196</f>
        <v>28.67</v>
      </c>
      <c r="E1200" s="2">
        <v>0</v>
      </c>
      <c r="F1200" s="2">
        <v>0</v>
      </c>
      <c r="G1200" s="3">
        <f t="shared" si="38"/>
        <v>872.90179999999998</v>
      </c>
      <c r="H1200" s="3">
        <f t="shared" si="41"/>
        <v>0.44999999999988916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0.4</v>
      </c>
      <c r="D1201" s="2">
        <f>BILANCA!E197</f>
        <v>0</v>
      </c>
      <c r="E1201" s="2">
        <v>0</v>
      </c>
      <c r="F1201" s="2">
        <v>0</v>
      </c>
      <c r="G1201" s="3">
        <f t="shared" si="38"/>
        <v>7.640000000000001E-2</v>
      </c>
      <c r="H1201" s="3">
        <f t="shared" si="41"/>
        <v>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0.4</v>
      </c>
      <c r="D1203" s="2">
        <f>BILANCA!E199</f>
        <v>0</v>
      </c>
      <c r="E1203" s="2">
        <v>0</v>
      </c>
      <c r="F1203" s="2">
        <v>0</v>
      </c>
      <c r="G1203" s="3">
        <f t="shared" si="44"/>
        <v>7.7200000000000005E-2</v>
      </c>
      <c r="H1203" s="3">
        <f t="shared" si="45"/>
        <v>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2918.54</v>
      </c>
      <c r="E1251" s="2">
        <v>0</v>
      </c>
      <c r="F1251" s="2">
        <v>0</v>
      </c>
      <c r="G1251" s="3">
        <f>B1251/1000*C1251+B1251/500*D1251</f>
        <v>1406.7362799999999</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-4380.2499999999945</v>
      </c>
      <c r="D1255" s="2">
        <f>BILANCA!E251</f>
        <v>-8836.0600000000104</v>
      </c>
      <c r="E1255" s="2">
        <v>0</v>
      </c>
      <c r="F1255" s="2">
        <v>0</v>
      </c>
      <c r="G1255" s="3">
        <f t="shared" si="38"/>
        <v>-5402.8306500000035</v>
      </c>
      <c r="H1255" s="3">
        <f t="shared" si="41"/>
        <v>0.31000000000494765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43029.79</v>
      </c>
      <c r="D1256" s="2">
        <f>BILANCA!E252</f>
        <v>50072.09</v>
      </c>
      <c r="E1256" s="2">
        <v>0</v>
      </c>
      <c r="F1256" s="2">
        <v>0</v>
      </c>
      <c r="G1256" s="3">
        <f t="shared" si="38"/>
        <v>35220.796619999994</v>
      </c>
      <c r="H1256" s="3">
        <f t="shared" si="41"/>
        <v>0.29999999999563443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43029.79</v>
      </c>
      <c r="D1257" s="2">
        <f>BILANCA!E253</f>
        <v>50072.09</v>
      </c>
      <c r="E1257" s="2">
        <v>0</v>
      </c>
      <c r="F1257" s="2">
        <v>0</v>
      </c>
      <c r="G1257" s="3">
        <f t="shared" si="38"/>
        <v>35363.970589999997</v>
      </c>
      <c r="H1257" s="3">
        <f t="shared" si="41"/>
        <v>0.29999999999563443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-57185.619999999995</v>
      </c>
      <c r="D1259" s="2">
        <f>BILANCA!E255</f>
        <v>-68221.710000000006</v>
      </c>
      <c r="E1259" s="2">
        <v>0</v>
      </c>
      <c r="F1259" s="2">
        <v>0</v>
      </c>
      <c r="G1259" s="3">
        <f t="shared" si="38"/>
        <v>-48213.630959999995</v>
      </c>
      <c r="H1259" s="3">
        <f t="shared" si="41"/>
        <v>0.66999999999825377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57185.619999999995</v>
      </c>
      <c r="D1264" s="2">
        <f>BILANCA!E260</f>
        <v>68221.710000000006</v>
      </c>
      <c r="E1264" s="2">
        <v>0</v>
      </c>
      <c r="F1264" s="2">
        <v>0</v>
      </c>
      <c r="G1264" s="3">
        <f t="shared" si="38"/>
        <v>49181.776160000001</v>
      </c>
      <c r="H1264" s="3">
        <f t="shared" si="41"/>
        <v>0.66999999999825377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26977.5</v>
      </c>
      <c r="D1265" s="2">
        <f>BILANCA!E261</f>
        <v>18938.09</v>
      </c>
      <c r="E1265" s="2">
        <v>0</v>
      </c>
      <c r="F1265" s="2">
        <v>0</v>
      </c>
      <c r="G1265" s="3">
        <f t="shared" si="38"/>
        <v>16537.688399999999</v>
      </c>
      <c r="H1265" s="3">
        <f t="shared" si="41"/>
        <v>0.59000000000014552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30208.12</v>
      </c>
      <c r="D1266" s="2">
        <f>BILANCA!E262</f>
        <v>49283.62</v>
      </c>
      <c r="E1266" s="2">
        <v>0</v>
      </c>
      <c r="F1266" s="2">
        <v>0</v>
      </c>
      <c r="G1266" s="3">
        <f t="shared" si="38"/>
        <v>32966.492160000002</v>
      </c>
      <c r="H1266" s="3">
        <f t="shared" si="41"/>
        <v>0.49999999999636202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9775.58</v>
      </c>
      <c r="D1278" s="2">
        <f>BILANCA!E274</f>
        <v>9313.56</v>
      </c>
      <c r="E1278" s="2">
        <v>0</v>
      </c>
      <c r="F1278" s="2">
        <v>0</v>
      </c>
      <c r="G1278" s="3">
        <f t="shared" si="38"/>
        <v>7611.9236000000001</v>
      </c>
      <c r="H1278" s="3">
        <f t="shared" si="41"/>
        <v>0.86000000000058208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9775.58</v>
      </c>
      <c r="D1291" s="2">
        <f>BILANCA!E287</f>
        <v>9313.56</v>
      </c>
      <c r="E1291" s="2">
        <v>0</v>
      </c>
      <c r="F1291" s="2">
        <v>0</v>
      </c>
      <c r="G1291" s="3">
        <f t="shared" si="48"/>
        <v>7981.1587</v>
      </c>
      <c r="H1291" s="3">
        <f t="shared" si="49"/>
        <v>0.86000000000058208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624.19000000000005</v>
      </c>
      <c r="E1305" s="2">
        <v>0</v>
      </c>
      <c r="F1305" s="2">
        <v>0</v>
      </c>
      <c r="G1305" s="3">
        <f t="shared" si="38"/>
        <v>368.27210000000002</v>
      </c>
      <c r="H1305" s="3">
        <f t="shared" si="41"/>
        <v>0.19000000000005457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9775.58</v>
      </c>
      <c r="D1306" s="2">
        <f>BILANCA!E303</f>
        <v>8883.07</v>
      </c>
      <c r="E1306" s="2">
        <v>0</v>
      </c>
      <c r="F1306" s="2">
        <v>0</v>
      </c>
      <c r="G1306" s="3">
        <f t="shared" si="38"/>
        <v>8152.3491199999999</v>
      </c>
      <c r="H1306" s="3">
        <f t="shared" si="41"/>
        <v>0.48999999999978172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493.52</v>
      </c>
      <c r="D1311" s="2">
        <f>BILANCA!E308</f>
        <v>2448.1999999999998</v>
      </c>
      <c r="E1311" s="2">
        <v>0</v>
      </c>
      <c r="F1311" s="2">
        <v>0</v>
      </c>
      <c r="G1311" s="3">
        <f t="shared" si="52"/>
        <v>1622.36592</v>
      </c>
      <c r="H1311" s="3">
        <f t="shared" si="41"/>
        <v>0.67999999999983629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267.86</v>
      </c>
      <c r="D1312" s="2">
        <f>BILANCA!E309</f>
        <v>267.86</v>
      </c>
      <c r="E1312" s="2">
        <v>0</v>
      </c>
      <c r="F1312" s="2">
        <v>0</v>
      </c>
      <c r="G1312" s="3">
        <f t="shared" si="52"/>
        <v>242.68116000000001</v>
      </c>
      <c r="H1312" s="3">
        <f t="shared" si="41"/>
        <v>0.27999999999997272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193.7</v>
      </c>
      <c r="E1338" s="2">
        <v>0</v>
      </c>
      <c r="F1338" s="2">
        <v>0</v>
      </c>
      <c r="G1338" s="3">
        <f t="shared" si="52"/>
        <v>127.0672</v>
      </c>
      <c r="H1338" s="3">
        <f t="shared" si="41"/>
        <v>0.30000000000001137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4361.34</v>
      </c>
      <c r="E1339" s="2">
        <v>0</v>
      </c>
      <c r="F1339" s="2">
        <v>0</v>
      </c>
      <c r="G1339" s="3">
        <f t="shared" si="52"/>
        <v>2869.7617200000004</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71522.97</v>
      </c>
      <c r="D1340" s="2">
        <f>BILANCA!E337</f>
        <v>65383.56</v>
      </c>
      <c r="E1340" s="2">
        <v>0</v>
      </c>
      <c r="F1340" s="2">
        <v>0</v>
      </c>
      <c r="G1340" s="3">
        <f t="shared" si="52"/>
        <v>66755.729699999996</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0.4</v>
      </c>
      <c r="D1342" s="2">
        <f>BILANCA!E339</f>
        <v>0</v>
      </c>
      <c r="E1342" s="2">
        <v>0</v>
      </c>
      <c r="F1342" s="2">
        <v>0</v>
      </c>
      <c r="G1342" s="3">
        <f t="shared" si="52"/>
        <v>0.1328</v>
      </c>
      <c r="H1342" s="3">
        <f t="shared" si="41"/>
        <v>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878.79</v>
      </c>
      <c r="E1382" s="2">
        <v>0</v>
      </c>
      <c r="F1382" s="2">
        <v>0</v>
      </c>
      <c r="G1382" s="3">
        <f t="shared" si="59"/>
        <v>653.81975999999997</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2039.75</v>
      </c>
      <c r="E1383" s="2">
        <v>0</v>
      </c>
      <c r="F1383" s="2">
        <v>0</v>
      </c>
      <c r="G1383" s="3">
        <f t="shared" si="59"/>
        <v>1521.6534999999999</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0.4</v>
      </c>
      <c r="E1384" s="2">
        <v>0</v>
      </c>
      <c r="F1384" s="2">
        <v>0</v>
      </c>
      <c r="G1384" s="3">
        <f t="shared" si="59"/>
        <v>0.29920000000000002</v>
      </c>
      <c r="H1384" s="3">
        <f t="shared" si="60"/>
        <v>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755761.69</v>
      </c>
      <c r="D1510" s="2">
        <f>'RAS-funkcijski'!E114</f>
        <v>846759.37</v>
      </c>
      <c r="E1510" s="2">
        <v>0</v>
      </c>
      <c r="F1510" s="2">
        <v>0</v>
      </c>
      <c r="G1510" s="3">
        <f t="shared" si="52"/>
        <v>269420.84730000002</v>
      </c>
      <c r="H1510" s="3">
        <f t="shared" si="63"/>
        <v>0.68000000005122274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755761.69</v>
      </c>
      <c r="D1511" s="2">
        <f>'RAS-funkcijski'!E115</f>
        <v>846759.37</v>
      </c>
      <c r="E1511" s="2">
        <v>0</v>
      </c>
      <c r="F1511" s="2">
        <v>0</v>
      </c>
      <c r="G1511" s="3">
        <f t="shared" si="52"/>
        <v>271870.12773000001</v>
      </c>
      <c r="H1511" s="3">
        <f t="shared" si="63"/>
        <v>0.68000000005122274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755761.69</v>
      </c>
      <c r="D1512" s="2">
        <f>'RAS-funkcijski'!E116</f>
        <v>846759.37</v>
      </c>
      <c r="E1512" s="2">
        <v>0</v>
      </c>
      <c r="F1512" s="2">
        <v>0</v>
      </c>
      <c r="G1512" s="3">
        <f t="shared" si="52"/>
        <v>274319.40815999999</v>
      </c>
      <c r="H1512" s="3">
        <f t="shared" si="63"/>
        <v>0.68000000005122274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755761.69</v>
      </c>
      <c r="D1537" s="14">
        <f>'RAS-funkcijski'!E141</f>
        <v>846759.37</v>
      </c>
      <c r="E1537" s="14">
        <v>0</v>
      </c>
      <c r="F1537" s="14">
        <v>0</v>
      </c>
      <c r="G1537" s="15">
        <f t="shared" si="52"/>
        <v>335551.41891000001</v>
      </c>
      <c r="H1537" s="15">
        <f t="shared" si="63"/>
        <v>0.68000000005122274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14036.7</v>
      </c>
      <c r="E1538" s="7">
        <v>0</v>
      </c>
      <c r="F1538" s="7">
        <v>0</v>
      </c>
      <c r="G1538" s="8">
        <f t="shared" si="52"/>
        <v>28.073400000000003</v>
      </c>
      <c r="H1538" s="8">
        <f t="shared" si="63"/>
        <v>0.2999999999992724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14036.7</v>
      </c>
      <c r="E1555" s="2">
        <v>0</v>
      </c>
      <c r="F1555" s="2">
        <v>0</v>
      </c>
      <c r="G1555" s="3">
        <f t="shared" si="52"/>
        <v>505.32119999999998</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14036.7</v>
      </c>
      <c r="E1556" s="2">
        <v>0</v>
      </c>
      <c r="F1556" s="2">
        <v>0</v>
      </c>
      <c r="G1556" s="3">
        <f t="shared" si="52"/>
        <v>533.39459999999997</v>
      </c>
      <c r="H1556" s="3">
        <f t="shared" si="63"/>
        <v>0.2999999999992724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14036.7</v>
      </c>
      <c r="E1558" s="2">
        <v>0</v>
      </c>
      <c r="F1558" s="2">
        <v>0</v>
      </c>
      <c r="G1558" s="3">
        <f t="shared" si="52"/>
        <v>589.54140000000007</v>
      </c>
      <c r="H1558" s="3">
        <f t="shared" si="63"/>
        <v>0.2999999999992724</v>
      </c>
      <c r="I1558" s="11">
        <f t="shared" si="66"/>
        <v>176.86241999957107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71523.37</v>
      </c>
      <c r="D1582" s="7"/>
      <c r="E1582" s="7">
        <v>0</v>
      </c>
      <c r="F1582" s="7">
        <v>0</v>
      </c>
      <c r="G1582" s="8">
        <f t="shared" ref="G1582:G1686" si="70">B1582/1000*C1582</f>
        <v>71.52337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874049.09999999974</v>
      </c>
      <c r="D1583" s="2">
        <v>0</v>
      </c>
      <c r="E1583" s="2">
        <v>0</v>
      </c>
      <c r="F1583" s="2">
        <v>0</v>
      </c>
      <c r="G1583" s="3">
        <f t="shared" si="70"/>
        <v>1748.0981999999995</v>
      </c>
      <c r="H1583" s="3">
        <f t="shared" si="71"/>
        <v>9.9999999743886292E-2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839601.82999999984</v>
      </c>
      <c r="D1585" s="2">
        <v>0</v>
      </c>
      <c r="E1585" s="2">
        <v>0</v>
      </c>
      <c r="F1585" s="2">
        <v>0</v>
      </c>
      <c r="G1585" s="3">
        <f t="shared" si="70"/>
        <v>3358.4073199999993</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657683.61</v>
      </c>
      <c r="D1586" s="2">
        <v>0</v>
      </c>
      <c r="E1586" s="2">
        <v>0</v>
      </c>
      <c r="F1586" s="2">
        <v>0</v>
      </c>
      <c r="G1586" s="3">
        <f t="shared" si="70"/>
        <v>3288.4180500000002</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180504.56</v>
      </c>
      <c r="D1587" s="2">
        <v>0</v>
      </c>
      <c r="E1587" s="2">
        <v>0</v>
      </c>
      <c r="F1587" s="2">
        <v>0</v>
      </c>
      <c r="G1587" s="3">
        <f t="shared" si="70"/>
        <v>1083.02736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935.96</v>
      </c>
      <c r="D1588" s="2">
        <v>0</v>
      </c>
      <c r="E1588" s="2">
        <v>0</v>
      </c>
      <c r="F1588" s="2">
        <v>0</v>
      </c>
      <c r="G1588" s="3">
        <f t="shared" si="70"/>
        <v>6.5517200000000004</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477.7</v>
      </c>
      <c r="D1593" s="2">
        <v>0</v>
      </c>
      <c r="E1593" s="2">
        <v>0</v>
      </c>
      <c r="F1593" s="2">
        <v>0</v>
      </c>
      <c r="G1593" s="3">
        <f t="shared" si="70"/>
        <v>5.7324000000000002</v>
      </c>
      <c r="H1593" s="3">
        <f t="shared" si="71"/>
        <v>0.30000000000001137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19075.5</v>
      </c>
      <c r="D1594" s="2">
        <v>0</v>
      </c>
      <c r="E1594" s="2">
        <v>0</v>
      </c>
      <c r="F1594" s="2">
        <v>0</v>
      </c>
      <c r="G1594" s="3">
        <f t="shared" si="70"/>
        <v>247.98149999999998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244.2</v>
      </c>
      <c r="D1595" s="2">
        <v>0</v>
      </c>
      <c r="E1595" s="2">
        <v>0</v>
      </c>
      <c r="F1595" s="2">
        <v>0</v>
      </c>
      <c r="G1595" s="3">
        <f t="shared" si="70"/>
        <v>3.4188000000000001</v>
      </c>
      <c r="H1595" s="3">
        <f t="shared" si="71"/>
        <v>0.19999999999998863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244.2</v>
      </c>
      <c r="D1599" s="2">
        <v>0</v>
      </c>
      <c r="E1599" s="2">
        <v>0</v>
      </c>
      <c r="F1599" s="2">
        <v>0</v>
      </c>
      <c r="G1599" s="3">
        <f t="shared" si="70"/>
        <v>4.3955999999999991</v>
      </c>
      <c r="H1599" s="3">
        <f t="shared" si="71"/>
        <v>0.19999999999998863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15127.57</v>
      </c>
      <c r="D1601" s="2">
        <v>0</v>
      </c>
      <c r="E1601" s="2">
        <v>0</v>
      </c>
      <c r="F1601" s="2">
        <v>0</v>
      </c>
      <c r="G1601" s="3">
        <f>B1601/1000*C1601</f>
        <v>302.5514</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872909.03</v>
      </c>
      <c r="D1602" s="2">
        <v>0</v>
      </c>
      <c r="E1602" s="2">
        <v>0</v>
      </c>
      <c r="F1602" s="2">
        <v>0</v>
      </c>
      <c r="G1602" s="3">
        <f t="shared" si="70"/>
        <v>18331.089630000002</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840381.53</v>
      </c>
      <c r="D1604" s="2">
        <v>0</v>
      </c>
      <c r="E1604" s="2">
        <v>0</v>
      </c>
      <c r="F1604" s="2">
        <v>0</v>
      </c>
      <c r="G1604" s="3">
        <f t="shared" si="70"/>
        <v>19328.77519</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650346.98</v>
      </c>
      <c r="D1605" s="2">
        <v>0</v>
      </c>
      <c r="E1605" s="2">
        <v>0</v>
      </c>
      <c r="F1605" s="2">
        <v>0</v>
      </c>
      <c r="G1605" s="3">
        <f t="shared" si="70"/>
        <v>15608.327520000001</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185043.07</v>
      </c>
      <c r="D1606" s="2">
        <v>0</v>
      </c>
      <c r="E1606" s="2">
        <v>0</v>
      </c>
      <c r="F1606" s="2">
        <v>0</v>
      </c>
      <c r="G1606" s="3">
        <f t="shared" si="70"/>
        <v>4626.0767500000002</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1003.94</v>
      </c>
      <c r="D1607" s="2">
        <v>0</v>
      </c>
      <c r="E1607" s="2">
        <v>0</v>
      </c>
      <c r="F1607" s="2">
        <v>0</v>
      </c>
      <c r="G1607" s="3">
        <f t="shared" si="70"/>
        <v>26.102440000000001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3987.54</v>
      </c>
      <c r="D1612" s="2">
        <v>0</v>
      </c>
      <c r="E1612" s="2">
        <v>0</v>
      </c>
      <c r="F1612" s="2">
        <v>0</v>
      </c>
      <c r="G1612" s="3">
        <f t="shared" si="70"/>
        <v>123.61373999999999</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19075.900000000001</v>
      </c>
      <c r="D1613" s="2">
        <v>0</v>
      </c>
      <c r="E1613" s="2">
        <v>0</v>
      </c>
      <c r="F1613" s="2">
        <v>0</v>
      </c>
      <c r="G1613" s="3">
        <f t="shared" si="70"/>
        <v>610.42880000000002</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244.2</v>
      </c>
      <c r="D1614" s="2">
        <v>0</v>
      </c>
      <c r="E1614" s="2">
        <v>0</v>
      </c>
      <c r="F1614" s="2">
        <v>0</v>
      </c>
      <c r="G1614" s="3">
        <f t="shared" si="70"/>
        <v>8.0586000000000002</v>
      </c>
      <c r="H1614" s="3">
        <f t="shared" si="71"/>
        <v>0.19999999999998863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244.2</v>
      </c>
      <c r="D1618" s="2">
        <v>0</v>
      </c>
      <c r="E1618" s="2">
        <v>0</v>
      </c>
      <c r="F1618" s="2">
        <v>0</v>
      </c>
      <c r="G1618" s="3">
        <f t="shared" si="70"/>
        <v>9.0353999999999992</v>
      </c>
      <c r="H1618" s="3">
        <f t="shared" si="71"/>
        <v>0.19999999999998863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13207.4</v>
      </c>
      <c r="D1620" s="2">
        <v>0</v>
      </c>
      <c r="E1620" s="2">
        <v>0</v>
      </c>
      <c r="F1620" s="2">
        <v>0</v>
      </c>
      <c r="G1620" s="3">
        <f>B1620/1000*C1620</f>
        <v>515.08859999999993</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72663.439999999711</v>
      </c>
      <c r="D1621" s="2">
        <v>0</v>
      </c>
      <c r="E1621" s="2">
        <v>0</v>
      </c>
      <c r="F1621" s="2">
        <v>0</v>
      </c>
      <c r="G1621" s="3">
        <f t="shared" si="70"/>
        <v>2906.5375999999883</v>
      </c>
      <c r="H1621" s="3">
        <f t="shared" si="71"/>
        <v>0.43999999971129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4361.34</v>
      </c>
      <c r="D1622" s="2">
        <v>0</v>
      </c>
      <c r="E1622" s="2">
        <v>0</v>
      </c>
      <c r="F1622" s="2">
        <v>0</v>
      </c>
      <c r="G1622" s="3">
        <f t="shared" si="70"/>
        <v>178.81494000000001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4361.34</v>
      </c>
      <c r="D1628" s="2">
        <v>0</v>
      </c>
      <c r="E1628" s="2">
        <v>0</v>
      </c>
      <c r="F1628" s="2">
        <v>0</v>
      </c>
      <c r="G1628" s="3">
        <f t="shared" si="70"/>
        <v>204.98298</v>
      </c>
      <c r="H1628" s="3">
        <f t="shared" si="71"/>
        <v>0.34000000000014552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4154.82</v>
      </c>
      <c r="D1634" s="2">
        <v>0</v>
      </c>
      <c r="E1634" s="2">
        <v>0</v>
      </c>
      <c r="F1634" s="2">
        <v>0</v>
      </c>
      <c r="G1634" s="3">
        <f t="shared" si="70"/>
        <v>220.20545999999999</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4154.82</v>
      </c>
      <c r="D1635" s="2">
        <v>0</v>
      </c>
      <c r="E1635" s="2">
        <v>0</v>
      </c>
      <c r="F1635" s="2">
        <v>0</v>
      </c>
      <c r="G1635" s="3">
        <f t="shared" si="70"/>
        <v>224.36027999999999</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206.52</v>
      </c>
      <c r="D1664" s="2">
        <v>0</v>
      </c>
      <c r="E1664" s="2">
        <v>0</v>
      </c>
      <c r="F1664" s="2">
        <v>0</v>
      </c>
      <c r="G1664" s="3">
        <f t="shared" si="70"/>
        <v>17.141160000000003</v>
      </c>
      <c r="H1664" s="3">
        <f t="shared" si="71"/>
        <v>0.47999999999998977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7.96</v>
      </c>
      <c r="D1667" s="2">
        <v>0</v>
      </c>
      <c r="E1667" s="2">
        <v>0</v>
      </c>
      <c r="F1667" s="2">
        <v>0</v>
      </c>
      <c r="G1667" s="3">
        <f t="shared" si="70"/>
        <v>0.68455999999999995</v>
      </c>
      <c r="H1667" s="3">
        <f t="shared" si="71"/>
        <v>4.0000000000000036E-2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198.56</v>
      </c>
      <c r="D1668" s="2">
        <v>0</v>
      </c>
      <c r="E1668" s="2">
        <v>0</v>
      </c>
      <c r="F1668" s="2">
        <v>0</v>
      </c>
      <c r="G1668" s="3">
        <f t="shared" si="70"/>
        <v>17.274719999999999</v>
      </c>
      <c r="H1668" s="3">
        <f t="shared" si="71"/>
        <v>0.43999999999999773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68302.099999999991</v>
      </c>
      <c r="D1681" s="2">
        <v>0</v>
      </c>
      <c r="E1681" s="2">
        <v>0</v>
      </c>
      <c r="F1681" s="2">
        <v>0</v>
      </c>
      <c r="G1681" s="3">
        <f t="shared" si="70"/>
        <v>6830.2099999999991</v>
      </c>
      <c r="H1681" s="3">
        <f t="shared" si="71"/>
        <v>9.9999999991268851E-2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65383.56</v>
      </c>
      <c r="D1683" s="2">
        <v>0</v>
      </c>
      <c r="E1683" s="2">
        <v>0</v>
      </c>
      <c r="F1683" s="2">
        <v>0</v>
      </c>
      <c r="G1683" s="3">
        <f t="shared" si="70"/>
        <v>6669.1231199999993</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2918.54</v>
      </c>
      <c r="D1686" s="14">
        <v>0</v>
      </c>
      <c r="E1686" s="14">
        <v>0</v>
      </c>
      <c r="F1686" s="14">
        <v>0</v>
      </c>
      <c r="G1686" s="15">
        <f t="shared" si="70"/>
        <v>306.44669999999996</v>
      </c>
      <c r="H1686" s="15">
        <f t="shared" si="71"/>
        <v>0.46000000000003638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3537</v>
      </c>
      <c r="B1" s="404"/>
      <c r="C1" s="404"/>
    </row>
    <row r="2" spans="1:16" ht="33" customHeight="1" x14ac:dyDescent="0.2">
      <c r="A2" s="405" t="s">
        <v>3538</v>
      </c>
      <c r="B2" s="406"/>
      <c r="C2" s="396"/>
      <c r="D2" s="5"/>
      <c r="E2" s="5"/>
      <c r="F2" s="5"/>
      <c r="G2" s="5"/>
      <c r="H2" s="5"/>
      <c r="I2" s="5"/>
      <c r="J2" s="5"/>
      <c r="K2" s="5"/>
      <c r="L2" s="5"/>
      <c r="M2" s="5"/>
      <c r="N2" s="5"/>
      <c r="O2" s="5"/>
      <c r="P2" s="5"/>
    </row>
    <row r="3" spans="1:16" ht="18.75" customHeight="1" x14ac:dyDescent="0.2">
      <c r="A3" s="222" t="s">
        <v>3539</v>
      </c>
      <c r="B3" s="407" t="s">
        <v>3540</v>
      </c>
      <c r="C3" s="396"/>
      <c r="D3" s="5"/>
      <c r="E3" s="5"/>
      <c r="F3" s="5"/>
      <c r="G3" s="5"/>
      <c r="H3" s="5"/>
      <c r="I3" s="5"/>
      <c r="J3" s="5"/>
      <c r="K3" s="5"/>
      <c r="L3" s="5"/>
      <c r="M3" s="5"/>
      <c r="N3" s="5"/>
      <c r="O3" s="5"/>
      <c r="P3" s="5"/>
    </row>
    <row r="4" spans="1:16" ht="37.5" hidden="1" customHeight="1" x14ac:dyDescent="0.2">
      <c r="A4" s="223" t="s">
        <v>3541</v>
      </c>
      <c r="B4" s="395" t="s">
        <v>3542</v>
      </c>
      <c r="C4" s="396"/>
      <c r="D4" s="5"/>
      <c r="E4" s="5"/>
      <c r="F4" s="5"/>
      <c r="G4" s="5"/>
      <c r="H4" s="5"/>
      <c r="I4" s="5"/>
      <c r="J4" s="5"/>
      <c r="K4" s="5"/>
      <c r="L4" s="5"/>
      <c r="M4" s="5"/>
      <c r="N4" s="5"/>
      <c r="O4" s="5"/>
      <c r="P4" s="5"/>
    </row>
    <row r="5" spans="1:16" ht="48" hidden="1" customHeight="1" x14ac:dyDescent="0.2">
      <c r="A5" s="223" t="s">
        <v>3541</v>
      </c>
      <c r="B5" s="395" t="s">
        <v>3543</v>
      </c>
      <c r="C5" s="396"/>
      <c r="D5" s="5"/>
      <c r="E5" s="5"/>
      <c r="F5" s="5"/>
      <c r="G5" s="5"/>
      <c r="H5" s="5"/>
      <c r="I5" s="5"/>
      <c r="J5" s="5"/>
      <c r="K5" s="5"/>
      <c r="L5" s="5"/>
      <c r="M5" s="5"/>
      <c r="N5" s="5"/>
      <c r="O5" s="5"/>
      <c r="P5" s="5"/>
    </row>
    <row r="6" spans="1:16" ht="59.25" hidden="1" customHeight="1" x14ac:dyDescent="0.2">
      <c r="A6" s="223" t="s">
        <v>3541</v>
      </c>
      <c r="B6" s="395" t="s">
        <v>3544</v>
      </c>
      <c r="C6" s="396"/>
      <c r="D6" s="5"/>
      <c r="E6" s="5"/>
      <c r="F6" s="5"/>
      <c r="G6" s="5"/>
      <c r="H6" s="5"/>
      <c r="I6" s="5"/>
      <c r="J6" s="5"/>
      <c r="K6" s="5"/>
      <c r="L6" s="5"/>
      <c r="M6" s="5"/>
      <c r="N6" s="5"/>
      <c r="O6" s="5"/>
      <c r="P6" s="5"/>
    </row>
    <row r="7" spans="1:16" ht="48" hidden="1" customHeight="1" x14ac:dyDescent="0.2">
      <c r="A7" s="223" t="s">
        <v>3545</v>
      </c>
      <c r="B7" s="395" t="s">
        <v>3546</v>
      </c>
      <c r="C7" s="396"/>
      <c r="D7" s="5"/>
      <c r="E7" s="5"/>
      <c r="F7" s="5"/>
      <c r="G7" s="5"/>
      <c r="H7" s="5"/>
      <c r="I7" s="5"/>
      <c r="J7" s="5"/>
      <c r="K7" s="5"/>
      <c r="L7" s="5"/>
      <c r="M7" s="5"/>
      <c r="N7" s="5"/>
      <c r="O7" s="5"/>
      <c r="P7" s="5"/>
    </row>
    <row r="8" spans="1:16" ht="41.25" hidden="1" customHeight="1" x14ac:dyDescent="0.2">
      <c r="A8" s="223" t="s">
        <v>3547</v>
      </c>
      <c r="B8" s="395" t="s">
        <v>3548</v>
      </c>
      <c r="C8" s="396"/>
      <c r="D8" s="5"/>
      <c r="E8" s="5"/>
      <c r="F8" s="5"/>
      <c r="G8" s="5"/>
      <c r="H8" s="5"/>
      <c r="I8" s="5"/>
      <c r="J8" s="5"/>
      <c r="K8" s="5"/>
      <c r="L8" s="5"/>
      <c r="M8" s="5"/>
      <c r="N8" s="5"/>
      <c r="O8" s="5"/>
      <c r="P8" s="5"/>
    </row>
    <row r="9" spans="1:16" ht="59.25" hidden="1" customHeight="1" x14ac:dyDescent="0.2">
      <c r="A9" s="223" t="s">
        <v>3549</v>
      </c>
      <c r="B9" s="395" t="s">
        <v>3550</v>
      </c>
      <c r="C9" s="396"/>
      <c r="D9" s="5"/>
      <c r="E9" s="5"/>
      <c r="F9" s="5"/>
      <c r="G9" s="5"/>
      <c r="H9" s="5"/>
      <c r="I9" s="5"/>
      <c r="J9" s="5"/>
      <c r="K9" s="5"/>
      <c r="L9" s="5"/>
      <c r="M9" s="5"/>
      <c r="N9" s="5"/>
      <c r="O9" s="5"/>
      <c r="P9" s="5"/>
    </row>
    <row r="10" spans="1:16" ht="61.5" hidden="1" customHeight="1" x14ac:dyDescent="0.2">
      <c r="A10" s="223" t="s">
        <v>3549</v>
      </c>
      <c r="B10" s="395" t="s">
        <v>3551</v>
      </c>
      <c r="C10" s="396"/>
      <c r="D10" s="5"/>
      <c r="E10" s="5"/>
      <c r="F10" s="5"/>
      <c r="G10" s="5"/>
      <c r="H10" s="5"/>
      <c r="I10" s="5"/>
      <c r="J10" s="5"/>
      <c r="K10" s="5"/>
      <c r="L10" s="5"/>
      <c r="M10" s="5"/>
      <c r="N10" s="5"/>
      <c r="O10" s="5"/>
      <c r="P10" s="5"/>
    </row>
    <row r="11" spans="1:16" ht="43.5" hidden="1" customHeight="1" x14ac:dyDescent="0.2">
      <c r="A11" s="223" t="s">
        <v>3549</v>
      </c>
      <c r="B11" s="395" t="s">
        <v>3552</v>
      </c>
      <c r="C11" s="396"/>
      <c r="D11" s="5"/>
      <c r="E11" s="5"/>
      <c r="F11" s="5"/>
      <c r="G11" s="5"/>
      <c r="H11" s="5"/>
      <c r="I11" s="5"/>
      <c r="J11" s="5"/>
      <c r="K11" s="5"/>
      <c r="L11" s="5"/>
      <c r="M11" s="5"/>
      <c r="N11" s="5"/>
      <c r="O11" s="5"/>
      <c r="P11" s="5"/>
    </row>
    <row r="12" spans="1:16" ht="27.75" hidden="1" customHeight="1" x14ac:dyDescent="0.2">
      <c r="A12" s="223" t="s">
        <v>3553</v>
      </c>
      <c r="B12" s="395" t="s">
        <v>3554</v>
      </c>
      <c r="C12" s="396"/>
      <c r="D12" s="5"/>
      <c r="E12" s="5"/>
      <c r="F12" s="5"/>
      <c r="G12" s="5"/>
      <c r="H12" s="5"/>
      <c r="I12" s="5"/>
      <c r="J12" s="5"/>
      <c r="K12" s="5"/>
      <c r="L12" s="5"/>
      <c r="M12" s="5"/>
      <c r="N12" s="5"/>
      <c r="O12" s="5"/>
      <c r="P12" s="5"/>
    </row>
    <row r="13" spans="1:16" ht="27.75" hidden="1" customHeight="1" x14ac:dyDescent="0.2">
      <c r="A13" s="223" t="s">
        <v>3555</v>
      </c>
      <c r="B13" s="395" t="s">
        <v>3556</v>
      </c>
      <c r="C13" s="396"/>
      <c r="D13" s="5"/>
      <c r="E13" s="5"/>
      <c r="F13" s="5"/>
      <c r="G13" s="5"/>
      <c r="H13" s="5"/>
      <c r="I13" s="5"/>
      <c r="J13" s="5"/>
      <c r="K13" s="5"/>
      <c r="L13" s="5"/>
      <c r="M13" s="5"/>
      <c r="N13" s="5"/>
      <c r="O13" s="5"/>
      <c r="P13" s="5"/>
    </row>
    <row r="14" spans="1:16" ht="45.75" hidden="1" customHeight="1" x14ac:dyDescent="0.2">
      <c r="A14" s="223" t="s">
        <v>3557</v>
      </c>
      <c r="B14" s="395" t="s">
        <v>3558</v>
      </c>
      <c r="C14" s="396"/>
      <c r="D14" s="5"/>
      <c r="E14" s="5"/>
      <c r="F14" s="5"/>
      <c r="G14" s="5"/>
      <c r="H14" s="5"/>
      <c r="I14" s="5"/>
      <c r="J14" s="5"/>
      <c r="K14" s="5"/>
      <c r="L14" s="5"/>
      <c r="M14" s="5"/>
      <c r="N14" s="5"/>
      <c r="O14" s="5"/>
      <c r="P14" s="5"/>
    </row>
    <row r="15" spans="1:16" ht="45.75" hidden="1" customHeight="1" x14ac:dyDescent="0.2">
      <c r="A15" s="223" t="s">
        <v>3559</v>
      </c>
      <c r="B15" s="395" t="s">
        <v>3560</v>
      </c>
      <c r="C15" s="396"/>
      <c r="D15" s="5"/>
      <c r="E15" s="5"/>
      <c r="F15" s="5"/>
      <c r="G15" s="5"/>
      <c r="H15" s="5"/>
      <c r="I15" s="5"/>
      <c r="J15" s="5"/>
      <c r="K15" s="5"/>
      <c r="L15" s="5"/>
      <c r="M15" s="5"/>
      <c r="N15" s="5"/>
      <c r="O15" s="5"/>
      <c r="P15" s="5"/>
    </row>
    <row r="16" spans="1:16" ht="51" hidden="1" customHeight="1" x14ac:dyDescent="0.2">
      <c r="A16" s="223" t="s">
        <v>3561</v>
      </c>
      <c r="B16" s="395" t="s">
        <v>3562</v>
      </c>
      <c r="C16" s="396"/>
      <c r="D16" s="5"/>
      <c r="E16" s="5"/>
      <c r="F16" s="5"/>
      <c r="G16" s="5"/>
      <c r="H16" s="5"/>
      <c r="I16" s="5"/>
      <c r="J16" s="5"/>
      <c r="K16" s="5"/>
      <c r="L16" s="5"/>
      <c r="M16" s="5"/>
      <c r="N16" s="5"/>
      <c r="O16" s="5"/>
      <c r="P16" s="5"/>
    </row>
    <row r="17" spans="1:16" ht="27.75" hidden="1" customHeight="1" x14ac:dyDescent="0.2">
      <c r="A17" s="223" t="s">
        <v>3563</v>
      </c>
      <c r="B17" s="395" t="s">
        <v>3564</v>
      </c>
      <c r="C17" s="396"/>
      <c r="D17" s="5"/>
      <c r="E17" s="5"/>
      <c r="F17" s="5"/>
      <c r="G17" s="5"/>
      <c r="H17" s="5"/>
      <c r="I17" s="5"/>
      <c r="J17" s="5"/>
      <c r="K17" s="5"/>
      <c r="L17" s="5"/>
      <c r="M17" s="5"/>
      <c r="N17" s="5"/>
      <c r="O17" s="5"/>
      <c r="P17" s="5"/>
    </row>
    <row r="18" spans="1:16" ht="27.75" hidden="1" customHeight="1" x14ac:dyDescent="0.2">
      <c r="A18" s="223" t="s">
        <v>3565</v>
      </c>
      <c r="B18" s="395" t="s">
        <v>3566</v>
      </c>
      <c r="C18" s="396"/>
      <c r="D18" s="5"/>
      <c r="E18" s="5"/>
      <c r="F18" s="5"/>
      <c r="G18" s="5"/>
      <c r="H18" s="5"/>
      <c r="I18" s="5"/>
      <c r="J18" s="5"/>
      <c r="K18" s="5"/>
      <c r="L18" s="5"/>
      <c r="M18" s="5"/>
      <c r="N18" s="5"/>
      <c r="O18" s="5"/>
      <c r="P18" s="5"/>
    </row>
    <row r="19" spans="1:16" ht="45" hidden="1" customHeight="1" x14ac:dyDescent="0.2">
      <c r="A19" s="223" t="s">
        <v>3565</v>
      </c>
      <c r="B19" s="395" t="s">
        <v>3567</v>
      </c>
      <c r="C19" s="396"/>
      <c r="D19" s="5"/>
      <c r="E19" s="5"/>
      <c r="F19" s="5"/>
      <c r="G19" s="5"/>
      <c r="H19" s="5"/>
      <c r="I19" s="5"/>
      <c r="J19" s="5"/>
      <c r="K19" s="5"/>
      <c r="L19" s="5"/>
      <c r="M19" s="5"/>
      <c r="N19" s="5"/>
      <c r="O19" s="5"/>
      <c r="P19" s="5"/>
    </row>
    <row r="20" spans="1:16" ht="45" hidden="1" customHeight="1" x14ac:dyDescent="0.2">
      <c r="A20" s="223" t="s">
        <v>3568</v>
      </c>
      <c r="B20" s="395" t="s">
        <v>3569</v>
      </c>
      <c r="C20" s="396"/>
      <c r="D20" s="5"/>
      <c r="E20" s="5"/>
      <c r="F20" s="5"/>
      <c r="G20" s="5"/>
      <c r="H20" s="5"/>
      <c r="I20" s="5"/>
      <c r="J20" s="5"/>
      <c r="K20" s="5"/>
      <c r="L20" s="5"/>
      <c r="M20" s="5"/>
      <c r="N20" s="5"/>
      <c r="O20" s="5"/>
      <c r="P20" s="5"/>
    </row>
    <row r="21" spans="1:16" ht="30" hidden="1" customHeight="1" x14ac:dyDescent="0.2">
      <c r="A21" s="223" t="s">
        <v>3570</v>
      </c>
      <c r="B21" s="395" t="s">
        <v>3571</v>
      </c>
      <c r="C21" s="396"/>
      <c r="D21" s="5"/>
      <c r="E21" s="5"/>
      <c r="F21" s="5"/>
      <c r="G21" s="5"/>
      <c r="H21" s="5"/>
      <c r="I21" s="5"/>
      <c r="J21" s="5"/>
      <c r="K21" s="5"/>
      <c r="L21" s="5"/>
      <c r="M21" s="5"/>
      <c r="N21" s="5"/>
      <c r="O21" s="5"/>
      <c r="P21" s="5"/>
    </row>
    <row r="22" spans="1:16" ht="30" hidden="1" customHeight="1" x14ac:dyDescent="0.2">
      <c r="A22" s="223" t="s">
        <v>3572</v>
      </c>
      <c r="B22" s="395" t="s">
        <v>3573</v>
      </c>
      <c r="C22" s="396"/>
      <c r="D22" s="5"/>
      <c r="E22" s="5"/>
      <c r="F22" s="5"/>
      <c r="G22" s="5"/>
      <c r="H22" s="5"/>
      <c r="I22" s="5"/>
      <c r="J22" s="5"/>
      <c r="K22" s="5"/>
      <c r="L22" s="5"/>
      <c r="M22" s="5"/>
      <c r="N22" s="5"/>
      <c r="O22" s="5"/>
      <c r="P22" s="5"/>
    </row>
    <row r="23" spans="1:16" ht="30" hidden="1" customHeight="1" x14ac:dyDescent="0.2">
      <c r="A23" s="223" t="s">
        <v>3574</v>
      </c>
      <c r="B23" s="395" t="s">
        <v>3575</v>
      </c>
      <c r="C23" s="396"/>
      <c r="D23" s="5"/>
      <c r="E23" s="5"/>
      <c r="F23" s="5"/>
      <c r="G23" s="5"/>
      <c r="H23" s="5"/>
      <c r="I23" s="5"/>
      <c r="J23" s="5"/>
      <c r="K23" s="5"/>
      <c r="L23" s="5"/>
      <c r="M23" s="5"/>
      <c r="N23" s="5"/>
      <c r="O23" s="5"/>
      <c r="P23" s="5"/>
    </row>
    <row r="24" spans="1:16" ht="30" hidden="1" customHeight="1" x14ac:dyDescent="0.2">
      <c r="A24" s="223" t="s">
        <v>3576</v>
      </c>
      <c r="B24" s="395" t="s">
        <v>3577</v>
      </c>
      <c r="C24" s="396"/>
      <c r="D24" s="5"/>
      <c r="E24" s="5"/>
      <c r="F24" s="5"/>
      <c r="G24" s="5"/>
      <c r="H24" s="5"/>
      <c r="I24" s="5"/>
      <c r="J24" s="5"/>
      <c r="K24" s="5"/>
      <c r="L24" s="5"/>
      <c r="M24" s="5"/>
      <c r="N24" s="5"/>
      <c r="O24" s="5"/>
      <c r="P24" s="5"/>
    </row>
    <row r="25" spans="1:16" ht="30" hidden="1" customHeight="1" x14ac:dyDescent="0.2">
      <c r="A25" s="223" t="s">
        <v>3578</v>
      </c>
      <c r="B25" s="395" t="s">
        <v>3579</v>
      </c>
      <c r="C25" s="396"/>
      <c r="D25" s="5"/>
      <c r="E25" s="5"/>
      <c r="F25" s="5"/>
      <c r="G25" s="5"/>
      <c r="H25" s="5"/>
      <c r="I25" s="5"/>
      <c r="J25" s="5"/>
      <c r="K25" s="5"/>
      <c r="L25" s="5"/>
      <c r="M25" s="5"/>
      <c r="N25" s="5"/>
      <c r="O25" s="5"/>
      <c r="P25" s="5"/>
    </row>
    <row r="26" spans="1:16" ht="30" hidden="1" customHeight="1" x14ac:dyDescent="0.2">
      <c r="A26" s="223" t="s">
        <v>3580</v>
      </c>
      <c r="B26" s="395" t="s">
        <v>3581</v>
      </c>
      <c r="C26" s="396"/>
      <c r="D26" s="5"/>
      <c r="E26" s="5"/>
      <c r="F26" s="5"/>
      <c r="G26" s="5"/>
      <c r="H26" s="5"/>
      <c r="I26" s="5"/>
      <c r="J26" s="5"/>
      <c r="K26" s="5"/>
      <c r="L26" s="5"/>
      <c r="M26" s="5"/>
      <c r="N26" s="5"/>
      <c r="O26" s="5"/>
      <c r="P26" s="5"/>
    </row>
    <row r="27" spans="1:16" ht="70.5" hidden="1" customHeight="1" x14ac:dyDescent="0.2">
      <c r="A27" s="223" t="s">
        <v>3582</v>
      </c>
      <c r="B27" s="395" t="s">
        <v>3583</v>
      </c>
      <c r="C27" s="396"/>
      <c r="D27" s="5"/>
      <c r="E27" s="5"/>
      <c r="F27" s="5"/>
      <c r="G27" s="5"/>
      <c r="H27" s="5"/>
      <c r="I27" s="5"/>
      <c r="J27" s="5"/>
      <c r="K27" s="5"/>
      <c r="L27" s="5"/>
      <c r="M27" s="5"/>
      <c r="N27" s="5"/>
      <c r="O27" s="5"/>
      <c r="P27" s="5"/>
    </row>
    <row r="28" spans="1:16" ht="48" hidden="1" customHeight="1" x14ac:dyDescent="0.2">
      <c r="A28" s="223" t="s">
        <v>3584</v>
      </c>
      <c r="B28" s="395" t="s">
        <v>3585</v>
      </c>
      <c r="C28" s="396"/>
      <c r="D28" s="5"/>
      <c r="E28" s="5"/>
      <c r="F28" s="5"/>
      <c r="G28" s="5"/>
      <c r="H28" s="5"/>
      <c r="I28" s="5"/>
      <c r="J28" s="5"/>
      <c r="K28" s="5"/>
      <c r="L28" s="5"/>
      <c r="M28" s="5"/>
      <c r="N28" s="5"/>
      <c r="O28" s="5"/>
      <c r="P28" s="5"/>
    </row>
    <row r="29" spans="1:16" ht="100.5" hidden="1" customHeight="1" x14ac:dyDescent="0.2">
      <c r="A29" s="223" t="s">
        <v>3586</v>
      </c>
      <c r="B29" s="395" t="s">
        <v>3587</v>
      </c>
      <c r="C29" s="396"/>
      <c r="D29" s="5"/>
      <c r="E29" s="5"/>
      <c r="F29" s="5"/>
      <c r="G29" s="5"/>
      <c r="H29" s="5"/>
      <c r="I29" s="5"/>
      <c r="J29" s="5"/>
      <c r="K29" s="5"/>
      <c r="L29" s="5"/>
      <c r="M29" s="5"/>
      <c r="N29" s="5"/>
      <c r="O29" s="5"/>
      <c r="P29" s="5"/>
    </row>
    <row r="30" spans="1:16" ht="45" hidden="1" customHeight="1" x14ac:dyDescent="0.2">
      <c r="A30" s="223" t="s">
        <v>3588</v>
      </c>
      <c r="B30" s="395" t="s">
        <v>3589</v>
      </c>
      <c r="C30" s="396"/>
      <c r="D30" s="5"/>
      <c r="E30" s="5"/>
      <c r="F30" s="5"/>
      <c r="G30" s="5"/>
      <c r="H30" s="5"/>
      <c r="I30" s="5"/>
      <c r="J30" s="5"/>
      <c r="K30" s="5"/>
      <c r="L30" s="5"/>
      <c r="M30" s="5"/>
      <c r="N30" s="5"/>
      <c r="O30" s="5"/>
      <c r="P30" s="5"/>
    </row>
    <row r="31" spans="1:16" ht="45" hidden="1" customHeight="1" x14ac:dyDescent="0.2">
      <c r="A31" s="223" t="s">
        <v>3590</v>
      </c>
      <c r="B31" s="395" t="s">
        <v>3591</v>
      </c>
      <c r="C31" s="396"/>
      <c r="D31" s="5"/>
      <c r="E31" s="5"/>
      <c r="F31" s="5"/>
      <c r="G31" s="5"/>
      <c r="H31" s="5"/>
      <c r="I31" s="5"/>
      <c r="J31" s="5"/>
      <c r="K31" s="5"/>
      <c r="L31" s="5"/>
      <c r="M31" s="5"/>
      <c r="N31" s="5"/>
      <c r="O31" s="5"/>
      <c r="P31" s="5"/>
    </row>
    <row r="32" spans="1:16" ht="45" hidden="1" customHeight="1" x14ac:dyDescent="0.2">
      <c r="A32" s="223" t="s">
        <v>3592</v>
      </c>
      <c r="B32" s="395" t="s">
        <v>3593</v>
      </c>
      <c r="C32" s="396"/>
      <c r="D32" s="5"/>
      <c r="E32" s="5"/>
      <c r="F32" s="5"/>
      <c r="G32" s="5"/>
      <c r="H32" s="5"/>
      <c r="I32" s="5"/>
      <c r="J32" s="5"/>
      <c r="K32" s="5"/>
      <c r="L32" s="5"/>
      <c r="M32" s="5"/>
      <c r="N32" s="5"/>
      <c r="O32" s="5"/>
      <c r="P32" s="5"/>
    </row>
    <row r="33" spans="1:16" ht="72" hidden="1" customHeight="1" x14ac:dyDescent="0.2">
      <c r="A33" s="223" t="s">
        <v>3594</v>
      </c>
      <c r="B33" s="395" t="s">
        <v>3595</v>
      </c>
      <c r="C33" s="396"/>
      <c r="D33" s="5"/>
      <c r="E33" s="5"/>
      <c r="F33" s="5"/>
      <c r="G33" s="5"/>
      <c r="H33" s="5"/>
      <c r="I33" s="5"/>
      <c r="J33" s="5"/>
      <c r="K33" s="5"/>
      <c r="L33" s="5"/>
      <c r="M33" s="5"/>
      <c r="N33" s="5"/>
      <c r="O33" s="5"/>
      <c r="P33" s="5"/>
    </row>
    <row r="34" spans="1:16" ht="79.5" hidden="1" customHeight="1" x14ac:dyDescent="0.2">
      <c r="A34" s="223" t="s">
        <v>3596</v>
      </c>
      <c r="B34" s="395" t="s">
        <v>3597</v>
      </c>
      <c r="C34" s="396"/>
      <c r="D34" s="5"/>
      <c r="E34" s="5"/>
      <c r="F34" s="5"/>
      <c r="G34" s="5"/>
      <c r="H34" s="5"/>
      <c r="I34" s="5"/>
      <c r="J34" s="5"/>
      <c r="K34" s="5"/>
      <c r="L34" s="5"/>
      <c r="M34" s="5"/>
      <c r="N34" s="5"/>
      <c r="O34" s="5"/>
      <c r="P34" s="5"/>
    </row>
    <row r="35" spans="1:16" ht="70.5" hidden="1" customHeight="1" x14ac:dyDescent="0.2">
      <c r="A35" s="223" t="s">
        <v>3598</v>
      </c>
      <c r="B35" s="395" t="s">
        <v>3599</v>
      </c>
      <c r="C35" s="396"/>
      <c r="D35" s="5"/>
      <c r="E35" s="5"/>
      <c r="F35" s="5"/>
      <c r="G35" s="5"/>
      <c r="H35" s="5"/>
      <c r="I35" s="5"/>
      <c r="J35" s="5"/>
      <c r="K35" s="5"/>
      <c r="L35" s="5"/>
      <c r="M35" s="5"/>
      <c r="N35" s="5"/>
      <c r="O35" s="5"/>
      <c r="P35" s="5"/>
    </row>
    <row r="36" spans="1:16" ht="45.75" hidden="1" customHeight="1" x14ac:dyDescent="0.2">
      <c r="A36" s="223" t="s">
        <v>3600</v>
      </c>
      <c r="B36" s="395" t="s">
        <v>3601</v>
      </c>
      <c r="C36" s="396"/>
      <c r="D36" s="5"/>
      <c r="E36" s="5"/>
      <c r="F36" s="5"/>
      <c r="G36" s="5"/>
      <c r="H36" s="5"/>
      <c r="I36" s="5"/>
      <c r="J36" s="5"/>
      <c r="K36" s="5"/>
      <c r="L36" s="5"/>
      <c r="M36" s="5"/>
      <c r="N36" s="5"/>
      <c r="O36" s="5"/>
      <c r="P36" s="5"/>
    </row>
    <row r="37" spans="1:16" ht="54.75" hidden="1" customHeight="1" x14ac:dyDescent="0.2">
      <c r="A37" s="223" t="s">
        <v>3602</v>
      </c>
      <c r="B37" s="395" t="s">
        <v>3603</v>
      </c>
      <c r="C37" s="396"/>
      <c r="D37" s="5"/>
      <c r="E37" s="5"/>
      <c r="F37" s="5"/>
      <c r="G37" s="5"/>
      <c r="H37" s="5"/>
      <c r="I37" s="5"/>
      <c r="J37" s="5"/>
      <c r="K37" s="5"/>
      <c r="L37" s="5"/>
      <c r="M37" s="5"/>
      <c r="N37" s="5"/>
      <c r="O37" s="5"/>
      <c r="P37" s="5"/>
    </row>
    <row r="38" spans="1:16" ht="37.5" hidden="1" customHeight="1" x14ac:dyDescent="0.2">
      <c r="A38" s="223" t="s">
        <v>3604</v>
      </c>
      <c r="B38" s="395" t="s">
        <v>3605</v>
      </c>
      <c r="C38" s="396"/>
      <c r="D38" s="5"/>
      <c r="E38" s="5"/>
      <c r="F38" s="5"/>
      <c r="G38" s="5"/>
      <c r="H38" s="5"/>
      <c r="I38" s="5"/>
      <c r="J38" s="5"/>
      <c r="K38" s="5"/>
      <c r="L38" s="5"/>
      <c r="M38" s="5"/>
      <c r="N38" s="5"/>
      <c r="O38" s="5"/>
      <c r="P38" s="5"/>
    </row>
    <row r="39" spans="1:16" ht="61.5" hidden="1" customHeight="1" x14ac:dyDescent="0.2">
      <c r="A39" s="223" t="s">
        <v>3606</v>
      </c>
      <c r="B39" s="395" t="s">
        <v>3607</v>
      </c>
      <c r="C39" s="396"/>
      <c r="D39" s="5"/>
      <c r="E39" s="5"/>
      <c r="F39" s="5"/>
      <c r="G39" s="5"/>
      <c r="H39" s="5"/>
      <c r="I39" s="5"/>
      <c r="J39" s="5"/>
      <c r="K39" s="5"/>
      <c r="L39" s="5"/>
      <c r="M39" s="5"/>
      <c r="N39" s="5"/>
      <c r="O39" s="5"/>
      <c r="P39" s="5"/>
    </row>
    <row r="40" spans="1:16" ht="53.25" hidden="1" customHeight="1" x14ac:dyDescent="0.2">
      <c r="A40" s="223" t="s">
        <v>3608</v>
      </c>
      <c r="B40" s="395" t="s">
        <v>3609</v>
      </c>
      <c r="C40" s="396"/>
      <c r="D40" s="5"/>
      <c r="E40" s="5"/>
      <c r="F40" s="5"/>
      <c r="G40" s="5"/>
      <c r="H40" s="5"/>
      <c r="I40" s="5"/>
      <c r="J40" s="5"/>
      <c r="K40" s="5"/>
      <c r="L40" s="5"/>
      <c r="M40" s="5"/>
      <c r="N40" s="5"/>
      <c r="O40" s="5"/>
      <c r="P40" s="5"/>
    </row>
    <row r="41" spans="1:16" ht="73.5" hidden="1" customHeight="1" x14ac:dyDescent="0.2">
      <c r="A41" s="223" t="s">
        <v>3610</v>
      </c>
      <c r="B41" s="395" t="s">
        <v>3611</v>
      </c>
      <c r="C41" s="396"/>
      <c r="D41" s="5"/>
      <c r="E41" s="5"/>
      <c r="F41" s="5"/>
      <c r="G41" s="5"/>
      <c r="H41" s="5"/>
      <c r="I41" s="5"/>
      <c r="J41" s="5"/>
      <c r="K41" s="5"/>
      <c r="L41" s="5"/>
      <c r="M41" s="5"/>
      <c r="N41" s="5"/>
      <c r="O41" s="5"/>
      <c r="P41" s="5"/>
    </row>
    <row r="42" spans="1:16" ht="57.75" hidden="1" customHeight="1" x14ac:dyDescent="0.2">
      <c r="A42" s="223" t="s">
        <v>3612</v>
      </c>
      <c r="B42" s="395" t="s">
        <v>3613</v>
      </c>
      <c r="C42" s="396"/>
      <c r="D42" s="5"/>
      <c r="E42" s="5"/>
      <c r="F42" s="5"/>
      <c r="G42" s="5"/>
      <c r="H42" s="5"/>
      <c r="I42" s="5"/>
      <c r="J42" s="5"/>
      <c r="K42" s="5"/>
      <c r="L42" s="5"/>
      <c r="M42" s="5"/>
      <c r="N42" s="5"/>
      <c r="O42" s="5"/>
      <c r="P42" s="5"/>
    </row>
    <row r="43" spans="1:16" ht="84" hidden="1" customHeight="1" x14ac:dyDescent="0.2">
      <c r="A43" s="223" t="s">
        <v>3614</v>
      </c>
      <c r="B43" s="395" t="s">
        <v>3615</v>
      </c>
      <c r="C43" s="396"/>
      <c r="D43" s="5"/>
      <c r="E43" s="5"/>
      <c r="F43" s="5"/>
      <c r="G43" s="5"/>
      <c r="H43" s="5"/>
      <c r="I43" s="5"/>
      <c r="J43" s="5"/>
      <c r="K43" s="5"/>
      <c r="L43" s="5"/>
      <c r="M43" s="5"/>
      <c r="N43" s="5"/>
      <c r="O43" s="5"/>
      <c r="P43" s="5"/>
    </row>
    <row r="44" spans="1:16" ht="48" hidden="1" customHeight="1" x14ac:dyDescent="0.2">
      <c r="A44" s="223" t="s">
        <v>3616</v>
      </c>
      <c r="B44" s="395" t="s">
        <v>3617</v>
      </c>
      <c r="C44" s="396"/>
      <c r="D44" s="5"/>
      <c r="E44" s="5"/>
      <c r="F44" s="5"/>
      <c r="G44" s="5"/>
      <c r="H44" s="5"/>
      <c r="I44" s="5"/>
      <c r="J44" s="5"/>
      <c r="K44" s="5"/>
      <c r="L44" s="5"/>
      <c r="M44" s="5"/>
      <c r="N44" s="5"/>
      <c r="O44" s="5"/>
      <c r="P44" s="5"/>
    </row>
    <row r="45" spans="1:16" ht="57" hidden="1" customHeight="1" x14ac:dyDescent="0.2">
      <c r="A45" s="223" t="s">
        <v>3618</v>
      </c>
      <c r="B45" s="395" t="s">
        <v>3619</v>
      </c>
      <c r="C45" s="396"/>
      <c r="D45" s="5"/>
      <c r="E45" s="5"/>
      <c r="F45" s="5"/>
      <c r="G45" s="5"/>
      <c r="H45" s="5"/>
      <c r="I45" s="5"/>
      <c r="J45" s="5"/>
      <c r="K45" s="5"/>
      <c r="L45" s="5"/>
      <c r="M45" s="5"/>
      <c r="N45" s="5"/>
      <c r="O45" s="5"/>
      <c r="P45" s="5"/>
    </row>
    <row r="46" spans="1:16" ht="73.5" hidden="1" customHeight="1" x14ac:dyDescent="0.2">
      <c r="A46" s="223" t="s">
        <v>3620</v>
      </c>
      <c r="B46" s="400" t="s">
        <v>3621</v>
      </c>
      <c r="C46" s="396"/>
      <c r="D46" s="5"/>
      <c r="E46" s="5"/>
      <c r="F46" s="5"/>
      <c r="G46" s="5"/>
      <c r="H46" s="5"/>
      <c r="I46" s="5"/>
      <c r="J46" s="5"/>
      <c r="K46" s="5"/>
      <c r="L46" s="5"/>
      <c r="M46" s="5"/>
      <c r="N46" s="5"/>
      <c r="O46" s="5"/>
      <c r="P46" s="5"/>
    </row>
    <row r="47" spans="1:16" ht="66" hidden="1" customHeight="1" x14ac:dyDescent="0.2">
      <c r="A47" s="39" t="s">
        <v>3622</v>
      </c>
      <c r="B47" s="401" t="s">
        <v>3623</v>
      </c>
      <c r="C47" s="401"/>
      <c r="D47" s="5"/>
      <c r="E47" s="5"/>
      <c r="F47" s="5"/>
      <c r="G47" s="5"/>
      <c r="H47" s="5"/>
      <c r="I47" s="5"/>
      <c r="J47" s="5"/>
      <c r="K47" s="5"/>
      <c r="L47" s="5"/>
      <c r="M47" s="5"/>
      <c r="N47" s="5"/>
      <c r="O47" s="5"/>
      <c r="P47" s="5"/>
    </row>
    <row r="48" spans="1:16" ht="123.75" customHeight="1" x14ac:dyDescent="0.2">
      <c r="A48" s="202" t="s">
        <v>3624</v>
      </c>
      <c r="B48" s="399" t="s">
        <v>3625</v>
      </c>
      <c r="C48" s="398"/>
      <c r="D48" s="5"/>
      <c r="E48" s="5"/>
      <c r="F48" s="5"/>
      <c r="G48" s="5"/>
      <c r="H48" s="5"/>
      <c r="I48" s="5"/>
      <c r="J48" s="5"/>
      <c r="K48" s="5"/>
      <c r="L48" s="5"/>
      <c r="M48" s="5"/>
      <c r="N48" s="5"/>
      <c r="O48" s="5"/>
      <c r="P48" s="5"/>
    </row>
    <row r="49" spans="1:16" ht="34.5" customHeight="1" x14ac:dyDescent="0.2">
      <c r="A49" s="202" t="s">
        <v>3626</v>
      </c>
      <c r="B49" s="397" t="s">
        <v>3627</v>
      </c>
      <c r="C49" s="398"/>
      <c r="D49" s="5"/>
      <c r="E49" s="5"/>
      <c r="F49" s="5"/>
      <c r="G49" s="5"/>
      <c r="H49" s="5"/>
      <c r="I49" s="5"/>
      <c r="J49" s="5"/>
      <c r="K49" s="5"/>
      <c r="L49" s="5"/>
      <c r="M49" s="5"/>
      <c r="N49" s="5"/>
      <c r="O49" s="5"/>
      <c r="P49" s="5"/>
    </row>
    <row r="50" spans="1:16" ht="34.5" customHeight="1" x14ac:dyDescent="0.2">
      <c r="A50" s="202" t="s">
        <v>3628</v>
      </c>
      <c r="B50" s="397" t="s">
        <v>3629</v>
      </c>
      <c r="C50" s="398"/>
      <c r="D50" s="5"/>
      <c r="E50" s="5"/>
      <c r="F50" s="5"/>
      <c r="G50" s="5"/>
      <c r="H50" s="5"/>
      <c r="I50" s="5"/>
      <c r="J50" s="5"/>
      <c r="K50" s="5"/>
      <c r="L50" s="5"/>
      <c r="M50" s="5"/>
      <c r="N50" s="5"/>
      <c r="O50" s="5"/>
      <c r="P50" s="5"/>
    </row>
    <row r="51" spans="1:16" ht="31.5" customHeight="1" x14ac:dyDescent="0.2">
      <c r="A51" s="224" t="s">
        <v>3630</v>
      </c>
      <c r="B51" s="395" t="s">
        <v>3631</v>
      </c>
      <c r="C51" s="396"/>
      <c r="D51" s="5"/>
      <c r="E51" s="5"/>
      <c r="F51" s="5"/>
      <c r="G51" s="5"/>
      <c r="H51" s="5"/>
      <c r="I51" s="5"/>
      <c r="J51" s="5"/>
      <c r="K51" s="5"/>
      <c r="L51" s="5"/>
      <c r="M51" s="5"/>
      <c r="N51" s="5"/>
      <c r="O51" s="5"/>
      <c r="P51" s="5"/>
    </row>
    <row r="52" spans="1:16" ht="31.5" customHeight="1" x14ac:dyDescent="0.2">
      <c r="A52" s="224" t="s">
        <v>3632</v>
      </c>
      <c r="B52" s="395" t="s">
        <v>3633</v>
      </c>
      <c r="C52" s="396"/>
      <c r="D52" s="5"/>
      <c r="E52" s="5"/>
      <c r="F52" s="5"/>
      <c r="G52" s="5"/>
      <c r="H52" s="5"/>
      <c r="I52" s="5"/>
      <c r="J52" s="5"/>
      <c r="K52" s="5"/>
      <c r="L52" s="5"/>
      <c r="M52" s="5"/>
      <c r="N52" s="5"/>
      <c r="O52" s="5"/>
      <c r="P52" s="5"/>
    </row>
    <row r="53" spans="1:16" ht="31.5" customHeight="1" x14ac:dyDescent="0.2">
      <c r="A53" s="224" t="s">
        <v>3634</v>
      </c>
      <c r="B53" s="402" t="s">
        <v>3635</v>
      </c>
      <c r="C53" s="403"/>
      <c r="D53" s="5"/>
      <c r="E53" s="5"/>
      <c r="F53" s="5"/>
      <c r="G53" s="5"/>
      <c r="H53" s="5"/>
      <c r="I53" s="5"/>
      <c r="J53" s="5"/>
      <c r="K53" s="5"/>
      <c r="L53" s="5"/>
      <c r="M53" s="5"/>
      <c r="N53" s="5"/>
      <c r="O53" s="5"/>
      <c r="P53" s="5"/>
    </row>
    <row r="54" spans="1:16" ht="31.5" customHeight="1" x14ac:dyDescent="0.2">
      <c r="A54" s="224" t="s">
        <v>3636</v>
      </c>
      <c r="B54" s="402" t="s">
        <v>3637</v>
      </c>
      <c r="C54" s="403"/>
      <c r="D54" s="5"/>
      <c r="E54" s="5"/>
      <c r="F54" s="5"/>
      <c r="G54" s="5"/>
      <c r="H54" s="5"/>
      <c r="I54" s="5"/>
      <c r="J54" s="5"/>
      <c r="K54" s="5"/>
      <c r="L54" s="5"/>
      <c r="M54" s="5"/>
      <c r="N54" s="5"/>
      <c r="O54" s="5"/>
      <c r="P54" s="5"/>
    </row>
    <row r="55" spans="1:16" ht="54.6" customHeight="1" x14ac:dyDescent="0.2">
      <c r="A55" s="224" t="s">
        <v>3638</v>
      </c>
      <c r="B55" s="402" t="s">
        <v>3639</v>
      </c>
      <c r="C55" s="403"/>
      <c r="D55" s="5"/>
      <c r="E55" s="5"/>
      <c r="F55" s="5"/>
      <c r="G55" s="5"/>
      <c r="H55" s="5"/>
      <c r="I55" s="5"/>
      <c r="J55" s="5"/>
      <c r="K55" s="5"/>
      <c r="L55" s="5"/>
      <c r="M55" s="5"/>
      <c r="N55" s="5"/>
      <c r="O55" s="5"/>
      <c r="P55" s="5"/>
    </row>
    <row r="56" spans="1:16" ht="54.6" customHeight="1" x14ac:dyDescent="0.2">
      <c r="A56" s="224" t="s">
        <v>3640</v>
      </c>
      <c r="B56" s="402" t="s">
        <v>3641</v>
      </c>
      <c r="C56" s="403"/>
      <c r="D56" s="5"/>
      <c r="E56" s="5"/>
      <c r="F56" s="5"/>
      <c r="G56" s="5"/>
      <c r="H56" s="5"/>
      <c r="I56" s="5"/>
      <c r="J56" s="5"/>
      <c r="K56" s="5"/>
      <c r="L56" s="5"/>
      <c r="M56" s="5"/>
      <c r="N56" s="5"/>
      <c r="O56" s="5"/>
      <c r="P56" s="5"/>
    </row>
    <row r="57" spans="1:16" ht="54" customHeight="1" x14ac:dyDescent="0.2">
      <c r="A57" s="224" t="s">
        <v>3642</v>
      </c>
      <c r="B57" s="402" t="s">
        <v>3643</v>
      </c>
      <c r="C57" s="403"/>
      <c r="D57" s="5"/>
      <c r="E57" s="5"/>
      <c r="F57" s="5"/>
      <c r="G57" s="5"/>
      <c r="H57" s="5"/>
      <c r="I57" s="5"/>
      <c r="J57" s="5"/>
      <c r="K57" s="5"/>
      <c r="L57" s="5"/>
      <c r="M57" s="5"/>
      <c r="N57" s="5"/>
      <c r="O57" s="5"/>
      <c r="P57" s="5"/>
    </row>
    <row r="58" spans="1:16" ht="31.15" customHeight="1" x14ac:dyDescent="0.2">
      <c r="A58" s="270" t="s">
        <v>3644</v>
      </c>
      <c r="B58" s="393" t="s">
        <v>3645</v>
      </c>
      <c r="C58" s="394"/>
      <c r="D58" s="5"/>
      <c r="E58" s="5"/>
      <c r="F58" s="5"/>
      <c r="G58" s="5"/>
      <c r="H58" s="5"/>
      <c r="I58" s="5"/>
      <c r="J58" s="5"/>
      <c r="K58" s="5"/>
      <c r="L58" s="5"/>
      <c r="M58" s="5"/>
      <c r="N58" s="5"/>
      <c r="O58" s="5"/>
      <c r="P58" s="5"/>
    </row>
    <row r="59" spans="1:16" ht="46.5" customHeight="1" x14ac:dyDescent="0.2">
      <c r="A59" s="302" t="s">
        <v>3646</v>
      </c>
      <c r="B59" s="408" t="s">
        <v>3647</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30291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37</v>
      </c>
      <c r="G12" s="354"/>
      <c r="H12" s="321" t="s">
        <v>38</v>
      </c>
      <c r="I12" s="27" t="s">
        <v>39</v>
      </c>
      <c r="J12" s="228"/>
      <c r="K12" s="228"/>
      <c r="L12" s="5"/>
      <c r="M12" s="5"/>
      <c r="N12" s="5"/>
      <c r="O12" s="5"/>
      <c r="P12" s="5"/>
      <c r="Q12" s="5"/>
      <c r="R12" s="5"/>
      <c r="S12" s="5"/>
      <c r="T12" s="5"/>
      <c r="U12" s="5"/>
      <c r="V12" s="5"/>
      <c r="W12" s="5"/>
    </row>
    <row r="13" spans="1:23" ht="23.25" x14ac:dyDescent="0.2">
      <c r="B13" s="18" t="s">
        <v>40</v>
      </c>
      <c r="C13" s="242" t="s">
        <v>3654</v>
      </c>
      <c r="D13" s="314"/>
      <c r="E13" s="329"/>
      <c r="F13" s="326" t="s">
        <v>41</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30" t="s">
        <v>43</v>
      </c>
      <c r="C16" s="342"/>
      <c r="D16" s="342"/>
      <c r="E16" s="342"/>
      <c r="F16" s="332"/>
      <c r="G16" s="201" t="s">
        <v>44</v>
      </c>
      <c r="H16" s="265" t="s">
        <v>45</v>
      </c>
      <c r="I16" s="266" t="s">
        <v>46</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692104.01</v>
      </c>
      <c r="I17" s="275">
        <f>'PR-RAS'!E6</f>
        <v>835722.87999999989</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743847.69</v>
      </c>
      <c r="I18" s="275">
        <f>'PR-RAS'!E152</f>
        <v>827683.86999999988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57185.619999999937</v>
      </c>
      <c r="I20" s="275">
        <f>'PR-RAS'!E650</f>
        <v>68221.709999999992</v>
      </c>
      <c r="J20" s="5"/>
      <c r="K20" s="5"/>
      <c r="L20" s="5"/>
      <c r="M20" s="5"/>
      <c r="N20" s="5"/>
      <c r="O20" s="5"/>
      <c r="P20" s="5"/>
      <c r="Q20" s="5"/>
      <c r="R20" s="5"/>
      <c r="S20" s="5"/>
      <c r="T20" s="5"/>
      <c r="U20" s="5"/>
      <c r="V20" s="5"/>
      <c r="W20" s="5"/>
    </row>
    <row r="21" spans="1:23" ht="29.25" customHeight="1" x14ac:dyDescent="0.2">
      <c r="A21" s="200" t="s">
        <v>42</v>
      </c>
      <c r="B21" s="330" t="s">
        <v>43</v>
      </c>
      <c r="C21" s="331"/>
      <c r="D21" s="331"/>
      <c r="E21" s="331"/>
      <c r="F21" s="332"/>
      <c r="G21" s="201" t="s">
        <v>44</v>
      </c>
      <c r="H21" s="265" t="s">
        <v>47</v>
      </c>
      <c r="I21" s="266" t="s">
        <v>48</v>
      </c>
      <c r="J21" s="5"/>
      <c r="K21" s="5"/>
      <c r="L21" s="5"/>
      <c r="M21" s="5"/>
      <c r="N21" s="5"/>
      <c r="O21" s="5"/>
      <c r="P21" s="5"/>
      <c r="Q21" s="5"/>
      <c r="R21" s="5"/>
      <c r="S21" s="5"/>
      <c r="T21" s="5"/>
      <c r="U21" s="5"/>
      <c r="V21" s="5"/>
      <c r="W21" s="5"/>
    </row>
    <row r="22" spans="1:23" ht="12.75" customHeight="1" x14ac:dyDescent="0.2">
      <c r="A22" s="350" t="s">
        <v>31</v>
      </c>
      <c r="B22" s="333" t="str">
        <f>BILANCA!B7</f>
        <v>Nefinancijska imovina (šifre 01+02+03+04+05+06)</v>
      </c>
      <c r="C22" s="334"/>
      <c r="D22" s="334"/>
      <c r="E22" s="334"/>
      <c r="F22" s="335"/>
      <c r="G22" s="126" t="str">
        <f>BILANCA!C7</f>
        <v>B002</v>
      </c>
      <c r="H22" s="275">
        <f>BILANCA!D7</f>
        <v>43029.689999999966</v>
      </c>
      <c r="I22" s="275">
        <f>BILANCA!E7</f>
        <v>50071.99000000002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24113.43</v>
      </c>
      <c r="I23" s="275">
        <f>BILANCA!E69</f>
        <v>13755.39</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71523.37</v>
      </c>
      <c r="I24" s="275">
        <f>BILANCA!E177</f>
        <v>72663.439999999988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-4380.2499999999945</v>
      </c>
      <c r="I25" s="275">
        <f>BILANCA!E251</f>
        <v>-8836.0600000000104</v>
      </c>
      <c r="J25" s="5"/>
      <c r="K25" s="5"/>
      <c r="L25" s="5"/>
      <c r="M25" s="5"/>
      <c r="N25" s="5"/>
      <c r="O25" s="5"/>
      <c r="P25" s="5"/>
      <c r="Q25" s="5"/>
      <c r="R25" s="5"/>
      <c r="S25" s="5"/>
      <c r="T25" s="5"/>
      <c r="U25" s="5"/>
      <c r="V25" s="5"/>
      <c r="W25" s="5"/>
    </row>
    <row r="26" spans="1:23" ht="48" x14ac:dyDescent="0.2">
      <c r="A26" s="200" t="s">
        <v>42</v>
      </c>
      <c r="B26" s="330" t="s">
        <v>43</v>
      </c>
      <c r="C26" s="331"/>
      <c r="D26" s="331"/>
      <c r="E26" s="331"/>
      <c r="F26" s="332"/>
      <c r="G26" s="201" t="s">
        <v>44</v>
      </c>
      <c r="H26" s="265" t="s">
        <v>45</v>
      </c>
      <c r="I26" s="266" t="s">
        <v>46</v>
      </c>
      <c r="J26" s="5"/>
      <c r="K26" s="5"/>
      <c r="L26" s="5"/>
      <c r="M26" s="5"/>
      <c r="N26" s="5"/>
      <c r="O26" s="5"/>
      <c r="P26" s="5"/>
      <c r="Q26" s="5"/>
      <c r="R26" s="5"/>
      <c r="S26" s="5"/>
      <c r="T26" s="5"/>
      <c r="U26" s="5"/>
      <c r="V26" s="5"/>
      <c r="W26" s="5"/>
    </row>
    <row r="27" spans="1:23" ht="12.75" customHeight="1" x14ac:dyDescent="0.2">
      <c r="A27" s="350" t="s">
        <v>49</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755761.69</v>
      </c>
      <c r="I30" s="275">
        <f>'RAS-funkcijski'!E114</f>
        <v>846759.37</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755761.69</v>
      </c>
      <c r="I31" s="275">
        <f>'RAS-funkcijski'!E141</f>
        <v>846759.37</v>
      </c>
      <c r="J31" s="5"/>
      <c r="K31" s="5"/>
      <c r="L31" s="5"/>
      <c r="M31" s="5"/>
      <c r="N31" s="5"/>
      <c r="O31" s="5"/>
      <c r="P31" s="5"/>
      <c r="Q31" s="5"/>
      <c r="R31" s="5"/>
      <c r="S31" s="5"/>
      <c r="T31" s="5"/>
      <c r="U31" s="5"/>
      <c r="V31" s="5"/>
      <c r="W31" s="5"/>
    </row>
    <row r="32" spans="1:23" ht="29.25" customHeight="1" x14ac:dyDescent="0.2">
      <c r="A32" s="200" t="s">
        <v>42</v>
      </c>
      <c r="B32" s="330" t="s">
        <v>43</v>
      </c>
      <c r="C32" s="331"/>
      <c r="D32" s="331"/>
      <c r="E32" s="331"/>
      <c r="F32" s="332"/>
      <c r="G32" s="201" t="s">
        <v>44</v>
      </c>
      <c r="H32" s="265" t="s">
        <v>50</v>
      </c>
      <c r="I32" s="266" t="s">
        <v>51</v>
      </c>
      <c r="J32" s="5"/>
      <c r="K32" s="5"/>
      <c r="L32" s="5"/>
      <c r="M32" s="5"/>
      <c r="N32" s="5"/>
      <c r="O32" s="5"/>
      <c r="P32" s="5"/>
      <c r="Q32" s="5"/>
      <c r="R32" s="5"/>
      <c r="S32" s="5"/>
      <c r="T32" s="5"/>
      <c r="U32" s="5"/>
      <c r="V32" s="5"/>
      <c r="W32" s="5"/>
    </row>
    <row r="33" spans="1:23" ht="12.75" customHeight="1" x14ac:dyDescent="0.2">
      <c r="A33" s="350" t="s">
        <v>35</v>
      </c>
      <c r="B33" s="347" t="str">
        <f>'P-VRIO'!B5</f>
        <v>Promjene u vrijednosti i obujmu imovine (šifre 91511+91512)</v>
      </c>
      <c r="C33" s="334"/>
      <c r="D33" s="334"/>
      <c r="E33" s="334"/>
      <c r="F33" s="335"/>
      <c r="G33" s="126" t="str">
        <f>'P-VRIO'!C5</f>
        <v>9151</v>
      </c>
      <c r="H33" s="275">
        <f>'P-VRIO'!D5</f>
        <v>0</v>
      </c>
      <c r="I33" s="275">
        <f>'P-VRIO'!E5</f>
        <v>14036.7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14036.7</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30" t="s">
        <v>43</v>
      </c>
      <c r="C37" s="331"/>
      <c r="D37" s="331"/>
      <c r="E37" s="331"/>
      <c r="F37" s="332"/>
      <c r="G37" s="201" t="s">
        <v>44</v>
      </c>
      <c r="H37" s="265" t="s">
        <v>47</v>
      </c>
      <c r="I37" s="266" t="s">
        <v>52</v>
      </c>
      <c r="J37" s="5"/>
      <c r="K37" s="5"/>
      <c r="L37" s="5"/>
      <c r="M37" s="5"/>
      <c r="N37" s="5"/>
      <c r="O37" s="5"/>
      <c r="P37" s="5"/>
      <c r="Q37" s="5"/>
      <c r="R37" s="5"/>
      <c r="S37" s="5"/>
      <c r="T37" s="5"/>
      <c r="U37" s="5"/>
      <c r="V37" s="5"/>
      <c r="W37" s="5"/>
    </row>
    <row r="38" spans="1:23" ht="12.75" customHeight="1" x14ac:dyDescent="0.2">
      <c r="A38" s="350" t="s">
        <v>36</v>
      </c>
      <c r="B38" s="333" t="str">
        <f>OBVEZE!B5</f>
        <v>Stanje obveza 1. siječnja (=stanju obveza iz Izvještaja o obvezama na 31. prosinca prethodne godine)</v>
      </c>
      <c r="C38" s="334"/>
      <c r="D38" s="334"/>
      <c r="E38" s="334"/>
      <c r="F38" s="335"/>
      <c r="G38" s="126" t="str">
        <f>OBVEZE!C5</f>
        <v>V001</v>
      </c>
      <c r="H38" s="275">
        <f>OBVEZE!D5</f>
        <v>71523.37</v>
      </c>
      <c r="I38" s="275" t="s">
        <v>53</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53</v>
      </c>
      <c r="I39" s="275">
        <f>OBVEZE!D44</f>
        <v>72663.439999999711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53</v>
      </c>
      <c r="I40" s="275">
        <f>OBVEZE!D45</f>
        <v>4361.34</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53</v>
      </c>
      <c r="I41" s="276">
        <f>OBVEZE!D104</f>
        <v>68302.099999999991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120" zoomScaleNormal="120" workbookViewId="0">
      <selection activeCell="A733" sqref="A733:XFD7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t="s">
        <v>3653</v>
      </c>
      <c r="C1" s="268" t="s">
        <v>33</v>
      </c>
      <c r="D1" s="323">
        <v>21</v>
      </c>
      <c r="E1" s="268" t="s">
        <v>57</v>
      </c>
      <c r="F1" s="324" t="s">
        <v>3654</v>
      </c>
    </row>
    <row r="2" spans="1:24" s="174" customFormat="1" ht="50.1" customHeight="1" x14ac:dyDescent="0.2">
      <c r="A2" s="369" t="s">
        <v>58</v>
      </c>
      <c r="B2" s="370"/>
      <c r="C2" s="370"/>
      <c r="D2" s="370"/>
      <c r="E2" s="370"/>
      <c r="F2" s="370"/>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62</v>
      </c>
      <c r="B5" s="372"/>
      <c r="C5" s="166"/>
      <c r="D5" s="52"/>
      <c r="E5" s="52"/>
      <c r="F5" s="44"/>
    </row>
    <row r="6" spans="1:24" ht="12.75" customHeight="1" x14ac:dyDescent="0.2">
      <c r="A6" s="63">
        <v>6</v>
      </c>
      <c r="B6" s="220" t="s">
        <v>63</v>
      </c>
      <c r="C6" s="247" t="s">
        <v>64</v>
      </c>
      <c r="D6" s="60">
        <f>D7+D43+D49+D82+D106+D125+D134+D140</f>
        <v>692104.01</v>
      </c>
      <c r="E6" s="60">
        <f>E7+E43+E49+E82+E106+E125+E134+E140</f>
        <v>835722.87999999989</v>
      </c>
      <c r="F6" s="45">
        <f t="shared" ref="F6:F132" si="0">IF(D6&lt;&gt;0,IF(E6/D6&gt;=100,"&gt;&gt;100",E6/D6*100),"-")</f>
        <v>120.75105301008151</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5684.8</v>
      </c>
      <c r="E49" s="60">
        <f>E50+E53+E58+E61+E64+E68+E71+E74+E77</f>
        <v>5159.3999999999996</v>
      </c>
      <c r="F49" s="45">
        <f t="shared" si="0"/>
        <v>90.757810301153938</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5684.8</v>
      </c>
      <c r="E68" s="60">
        <f t="shared" si="11"/>
        <v>5159.3999999999996</v>
      </c>
      <c r="F68" s="45">
        <f t="shared" si="0"/>
        <v>90.757810301153938</v>
      </c>
    </row>
    <row r="69" spans="1:6" ht="12.75" customHeight="1" x14ac:dyDescent="0.2">
      <c r="A69" s="63" t="s">
        <v>189</v>
      </c>
      <c r="B69" s="64" t="s">
        <v>190</v>
      </c>
      <c r="C69" s="247" t="s">
        <v>189</v>
      </c>
      <c r="D69" s="194">
        <v>5684.8</v>
      </c>
      <c r="E69" s="194">
        <v>5159.3999999999996</v>
      </c>
      <c r="F69" s="45">
        <f t="shared" si="0"/>
        <v>90.757810301153938</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109214.49</v>
      </c>
      <c r="E106" s="60">
        <f>E107+E112+E120+E124</f>
        <v>99031.91</v>
      </c>
      <c r="F106" s="45">
        <f t="shared" si="0"/>
        <v>90.676530193017427</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109214.49</v>
      </c>
      <c r="E112" s="60">
        <f t="shared" si="20"/>
        <v>99031.91</v>
      </c>
      <c r="F112" s="45">
        <f t="shared" si="0"/>
        <v>90.676530193017427</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109214.49</v>
      </c>
      <c r="E117" s="194">
        <v>99031.91</v>
      </c>
      <c r="F117" s="45">
        <f t="shared" si="0"/>
        <v>90.676530193017427</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300</v>
      </c>
      <c r="E125" s="60">
        <f t="shared" si="22"/>
        <v>0</v>
      </c>
      <c r="F125" s="45">
        <f t="shared" si="0"/>
        <v>0</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300</v>
      </c>
      <c r="E129" s="60">
        <f t="shared" si="24"/>
        <v>0</v>
      </c>
      <c r="F129" s="45">
        <f t="shared" si="0"/>
        <v>0</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300</v>
      </c>
      <c r="E131" s="194"/>
      <c r="F131" s="45">
        <f t="shared" si="0"/>
        <v>0</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576904.72</v>
      </c>
      <c r="E134" s="60">
        <f t="shared" si="25"/>
        <v>731531.57</v>
      </c>
      <c r="F134" s="45">
        <f t="shared" ref="F134:F229" si="26">IF(D134&lt;&gt;0,IF(E134/D134&gt;=100,"&gt;&gt;100",E134/D134*100),"-")</f>
        <v>126.80284016397023</v>
      </c>
    </row>
    <row r="135" spans="1:6" ht="24" x14ac:dyDescent="0.2">
      <c r="A135" s="63">
        <v>671</v>
      </c>
      <c r="B135" s="182" t="s">
        <v>321</v>
      </c>
      <c r="C135" s="247" t="s">
        <v>322</v>
      </c>
      <c r="D135" s="60">
        <f t="shared" ref="D135:E135" si="27">SUM(D136:D138)</f>
        <v>576904.72</v>
      </c>
      <c r="E135" s="60">
        <f t="shared" si="27"/>
        <v>731531.57</v>
      </c>
      <c r="F135" s="45">
        <f t="shared" si="26"/>
        <v>126.80284016397023</v>
      </c>
    </row>
    <row r="136" spans="1:6" ht="12.75" customHeight="1" x14ac:dyDescent="0.2">
      <c r="A136" s="63">
        <v>6711</v>
      </c>
      <c r="B136" s="65" t="s">
        <v>323</v>
      </c>
      <c r="C136" s="247" t="s">
        <v>324</v>
      </c>
      <c r="D136" s="194">
        <v>568340.97</v>
      </c>
      <c r="E136" s="194">
        <v>731531.57</v>
      </c>
      <c r="F136" s="45">
        <f t="shared" si="26"/>
        <v>128.71350274114499</v>
      </c>
    </row>
    <row r="137" spans="1:6" ht="24" x14ac:dyDescent="0.2">
      <c r="A137" s="63">
        <v>6712</v>
      </c>
      <c r="B137" s="182" t="s">
        <v>325</v>
      </c>
      <c r="C137" s="247" t="s">
        <v>326</v>
      </c>
      <c r="D137" s="194">
        <v>8563.75</v>
      </c>
      <c r="E137" s="194">
        <v>0</v>
      </c>
      <c r="F137" s="45">
        <f t="shared" si="26"/>
        <v>0</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743847.69</v>
      </c>
      <c r="E152" s="60">
        <f>E153+E164+E202+E221+E230+E262+E273</f>
        <v>827683.86999999988</v>
      </c>
      <c r="F152" s="45">
        <f t="shared" si="26"/>
        <v>111.27061105748678</v>
      </c>
    </row>
    <row r="153" spans="1:6" ht="12.75" customHeight="1" x14ac:dyDescent="0.2">
      <c r="A153" s="63">
        <v>31</v>
      </c>
      <c r="B153" s="64" t="s">
        <v>356</v>
      </c>
      <c r="C153" s="247" t="s">
        <v>357</v>
      </c>
      <c r="D153" s="60">
        <f t="shared" ref="D153:E153" si="30">D154+D159+D160</f>
        <v>590798.97</v>
      </c>
      <c r="E153" s="60">
        <f t="shared" si="30"/>
        <v>646960.6</v>
      </c>
      <c r="F153" s="45">
        <f t="shared" si="26"/>
        <v>109.50604737851862</v>
      </c>
    </row>
    <row r="154" spans="1:6" ht="12.75" customHeight="1" x14ac:dyDescent="0.2">
      <c r="A154" s="63">
        <v>311</v>
      </c>
      <c r="B154" s="64" t="s">
        <v>358</v>
      </c>
      <c r="C154" s="247" t="s">
        <v>359</v>
      </c>
      <c r="D154" s="60">
        <f t="shared" ref="D154:E154" si="31">SUM(D155:D158)</f>
        <v>478112.09</v>
      </c>
      <c r="E154" s="60">
        <f t="shared" si="31"/>
        <v>517990.32</v>
      </c>
      <c r="F154" s="45">
        <f t="shared" si="26"/>
        <v>108.34077004829557</v>
      </c>
    </row>
    <row r="155" spans="1:6" ht="12.75" customHeight="1" x14ac:dyDescent="0.2">
      <c r="A155" s="63">
        <v>3111</v>
      </c>
      <c r="B155" s="64" t="s">
        <v>360</v>
      </c>
      <c r="C155" s="247" t="s">
        <v>361</v>
      </c>
      <c r="D155" s="194">
        <v>478112.09</v>
      </c>
      <c r="E155" s="194">
        <v>517990.32</v>
      </c>
      <c r="F155" s="45">
        <f t="shared" si="26"/>
        <v>108.34077004829557</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33063.879999999997</v>
      </c>
      <c r="E159" s="194">
        <v>46284.17</v>
      </c>
      <c r="F159" s="45">
        <f t="shared" si="26"/>
        <v>139.9840853523543</v>
      </c>
    </row>
    <row r="160" spans="1:6" ht="12.75" customHeight="1" x14ac:dyDescent="0.2">
      <c r="A160" s="63">
        <v>313</v>
      </c>
      <c r="B160" s="65" t="s">
        <v>370</v>
      </c>
      <c r="C160" s="247" t="s">
        <v>371</v>
      </c>
      <c r="D160" s="60">
        <f t="shared" ref="D160:E160" si="32">SUM(D161:D163)</f>
        <v>79623</v>
      </c>
      <c r="E160" s="60">
        <f t="shared" si="32"/>
        <v>82686.11</v>
      </c>
      <c r="F160" s="45">
        <f t="shared" si="26"/>
        <v>103.84701656556523</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79623</v>
      </c>
      <c r="E162" s="194">
        <v>82686.11</v>
      </c>
      <c r="F162" s="45">
        <f t="shared" si="26"/>
        <v>103.84701656556523</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152230.51999999999</v>
      </c>
      <c r="E164" s="60">
        <f>E165+E170+E178+E188+E189+E194</f>
        <v>179787.31</v>
      </c>
      <c r="F164" s="45">
        <f t="shared" si="26"/>
        <v>118.10201397196832</v>
      </c>
    </row>
    <row r="165" spans="1:6" ht="12.75" customHeight="1" x14ac:dyDescent="0.2">
      <c r="A165" s="63">
        <v>321</v>
      </c>
      <c r="B165" s="64" t="s">
        <v>380</v>
      </c>
      <c r="C165" s="247" t="s">
        <v>381</v>
      </c>
      <c r="D165" s="60">
        <f t="shared" ref="D165:E165" si="33">SUM(D166:D169)</f>
        <v>10853.94</v>
      </c>
      <c r="E165" s="60">
        <f t="shared" si="33"/>
        <v>12236.18</v>
      </c>
      <c r="F165" s="45">
        <f t="shared" si="26"/>
        <v>112.73491469457173</v>
      </c>
    </row>
    <row r="166" spans="1:6" ht="12.75" customHeight="1" x14ac:dyDescent="0.2">
      <c r="A166" s="63">
        <v>3211</v>
      </c>
      <c r="B166" s="64" t="s">
        <v>382</v>
      </c>
      <c r="C166" s="247" t="s">
        <v>383</v>
      </c>
      <c r="D166" s="194">
        <v>1141.81</v>
      </c>
      <c r="E166" s="194">
        <v>2911.9</v>
      </c>
      <c r="F166" s="45">
        <f t="shared" si="26"/>
        <v>255.02491657981628</v>
      </c>
    </row>
    <row r="167" spans="1:6" ht="12.75" customHeight="1" x14ac:dyDescent="0.2">
      <c r="A167" s="63">
        <v>3212</v>
      </c>
      <c r="B167" s="64" t="s">
        <v>384</v>
      </c>
      <c r="C167" s="247" t="s">
        <v>385</v>
      </c>
      <c r="D167" s="194">
        <v>6002.53</v>
      </c>
      <c r="E167" s="194">
        <v>8325.36</v>
      </c>
      <c r="F167" s="45">
        <f t="shared" si="26"/>
        <v>138.69751588080362</v>
      </c>
    </row>
    <row r="168" spans="1:6" ht="12.75" customHeight="1" x14ac:dyDescent="0.2">
      <c r="A168" s="63">
        <v>3213</v>
      </c>
      <c r="B168" s="64" t="s">
        <v>386</v>
      </c>
      <c r="C168" s="247" t="s">
        <v>387</v>
      </c>
      <c r="D168" s="194">
        <v>3709.6</v>
      </c>
      <c r="E168" s="194">
        <v>998.92</v>
      </c>
      <c r="F168" s="45">
        <f t="shared" si="26"/>
        <v>26.927970670692257</v>
      </c>
    </row>
    <row r="169" spans="1:6" ht="12.75" customHeight="1" x14ac:dyDescent="0.2">
      <c r="A169" s="63">
        <v>3214</v>
      </c>
      <c r="B169" s="64" t="s">
        <v>388</v>
      </c>
      <c r="C169" s="247" t="s">
        <v>389</v>
      </c>
      <c r="D169" s="194">
        <v>0</v>
      </c>
      <c r="E169" s="194">
        <v>0</v>
      </c>
      <c r="F169" s="45" t="str">
        <f t="shared" si="26"/>
        <v>-</v>
      </c>
    </row>
    <row r="170" spans="1:6" ht="12.75" customHeight="1" x14ac:dyDescent="0.2">
      <c r="A170" s="63">
        <v>322</v>
      </c>
      <c r="B170" s="64" t="s">
        <v>390</v>
      </c>
      <c r="C170" s="247" t="s">
        <v>391</v>
      </c>
      <c r="D170" s="60">
        <f t="shared" ref="D170:E170" si="34">SUM(D171:D177)</f>
        <v>112807.41</v>
      </c>
      <c r="E170" s="60">
        <f t="shared" si="34"/>
        <v>90893.9</v>
      </c>
      <c r="F170" s="45">
        <f t="shared" si="26"/>
        <v>80.574405528856659</v>
      </c>
    </row>
    <row r="171" spans="1:6" ht="12.75" customHeight="1" x14ac:dyDescent="0.2">
      <c r="A171" s="63">
        <v>3221</v>
      </c>
      <c r="B171" s="64" t="s">
        <v>392</v>
      </c>
      <c r="C171" s="247" t="s">
        <v>393</v>
      </c>
      <c r="D171" s="194">
        <v>12766.72</v>
      </c>
      <c r="E171" s="194">
        <v>12223.32</v>
      </c>
      <c r="F171" s="45">
        <f t="shared" si="26"/>
        <v>95.743620914377374</v>
      </c>
    </row>
    <row r="172" spans="1:6" ht="12.75" customHeight="1" x14ac:dyDescent="0.2">
      <c r="A172" s="63">
        <v>3222</v>
      </c>
      <c r="B172" s="64" t="s">
        <v>394</v>
      </c>
      <c r="C172" s="247" t="s">
        <v>395</v>
      </c>
      <c r="D172" s="194">
        <v>50892.39</v>
      </c>
      <c r="E172" s="194">
        <v>44882.55</v>
      </c>
      <c r="F172" s="45">
        <f t="shared" si="26"/>
        <v>88.191083185521464</v>
      </c>
    </row>
    <row r="173" spans="1:6" ht="12.75" customHeight="1" x14ac:dyDescent="0.2">
      <c r="A173" s="63">
        <v>3223</v>
      </c>
      <c r="B173" s="65" t="s">
        <v>396</v>
      </c>
      <c r="C173" s="247" t="s">
        <v>397</v>
      </c>
      <c r="D173" s="194">
        <v>47276.58</v>
      </c>
      <c r="E173" s="194">
        <v>30241.279999999999</v>
      </c>
      <c r="F173" s="45">
        <f t="shared" si="26"/>
        <v>63.966725173436821</v>
      </c>
    </row>
    <row r="174" spans="1:6" ht="12.75" customHeight="1" x14ac:dyDescent="0.2">
      <c r="A174" s="63">
        <v>3224</v>
      </c>
      <c r="B174" s="65" t="s">
        <v>398</v>
      </c>
      <c r="C174" s="247" t="s">
        <v>399</v>
      </c>
      <c r="D174" s="194">
        <v>273.05</v>
      </c>
      <c r="E174" s="194">
        <v>22.99</v>
      </c>
      <c r="F174" s="45">
        <f t="shared" si="26"/>
        <v>8.4197033510346078</v>
      </c>
    </row>
    <row r="175" spans="1:6" ht="12.75" customHeight="1" x14ac:dyDescent="0.2">
      <c r="A175" s="63">
        <v>3225</v>
      </c>
      <c r="B175" s="65" t="s">
        <v>400</v>
      </c>
      <c r="C175" s="247" t="s">
        <v>401</v>
      </c>
      <c r="D175" s="194">
        <v>1015.87</v>
      </c>
      <c r="E175" s="194">
        <v>2029.68</v>
      </c>
      <c r="F175" s="45">
        <f t="shared" si="26"/>
        <v>199.79721814799137</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582.79999999999995</v>
      </c>
      <c r="E177" s="194">
        <v>1494.08</v>
      </c>
      <c r="F177" s="45">
        <f t="shared" si="26"/>
        <v>256.36238846945776</v>
      </c>
    </row>
    <row r="178" spans="1:6" ht="12.75" customHeight="1" x14ac:dyDescent="0.2">
      <c r="A178" s="63">
        <v>323</v>
      </c>
      <c r="B178" s="65" t="s">
        <v>406</v>
      </c>
      <c r="C178" s="247" t="s">
        <v>407</v>
      </c>
      <c r="D178" s="60">
        <f t="shared" ref="D178:E178" si="35">SUM(D179:D187)</f>
        <v>22080.14</v>
      </c>
      <c r="E178" s="60">
        <f t="shared" si="35"/>
        <v>68571.800000000017</v>
      </c>
      <c r="F178" s="45">
        <f t="shared" si="26"/>
        <v>310.5587192834829</v>
      </c>
    </row>
    <row r="179" spans="1:6" ht="12.75" customHeight="1" x14ac:dyDescent="0.2">
      <c r="A179" s="63">
        <v>3231</v>
      </c>
      <c r="B179" s="65" t="s">
        <v>408</v>
      </c>
      <c r="C179" s="247" t="s">
        <v>409</v>
      </c>
      <c r="D179" s="194">
        <v>4280.4399999999996</v>
      </c>
      <c r="E179" s="194">
        <v>5415.49</v>
      </c>
      <c r="F179" s="45">
        <f t="shared" si="26"/>
        <v>126.51713375260488</v>
      </c>
    </row>
    <row r="180" spans="1:6" ht="12.75" customHeight="1" x14ac:dyDescent="0.2">
      <c r="A180" s="63">
        <v>3232</v>
      </c>
      <c r="B180" s="65" t="s">
        <v>410</v>
      </c>
      <c r="C180" s="247" t="s">
        <v>411</v>
      </c>
      <c r="D180" s="194">
        <v>1921.82</v>
      </c>
      <c r="E180" s="194">
        <v>41099.25</v>
      </c>
      <c r="F180" s="45">
        <f t="shared" si="26"/>
        <v>2138.5587620068477</v>
      </c>
    </row>
    <row r="181" spans="1:6" ht="12.75" customHeight="1" x14ac:dyDescent="0.2">
      <c r="A181" s="63">
        <v>3233</v>
      </c>
      <c r="B181" s="65" t="s">
        <v>412</v>
      </c>
      <c r="C181" s="247" t="s">
        <v>413</v>
      </c>
      <c r="D181" s="194">
        <v>1462.44</v>
      </c>
      <c r="E181" s="194">
        <v>127.44</v>
      </c>
      <c r="F181" s="45">
        <f t="shared" si="26"/>
        <v>8.7142036596373185</v>
      </c>
    </row>
    <row r="182" spans="1:6" ht="12.75" customHeight="1" x14ac:dyDescent="0.2">
      <c r="A182" s="63">
        <v>3234</v>
      </c>
      <c r="B182" s="65" t="s">
        <v>414</v>
      </c>
      <c r="C182" s="247" t="s">
        <v>415</v>
      </c>
      <c r="D182" s="194">
        <v>2842.21</v>
      </c>
      <c r="E182" s="194">
        <v>2404.8000000000002</v>
      </c>
      <c r="F182" s="45">
        <f t="shared" si="26"/>
        <v>84.610215290214313</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v>3244.41</v>
      </c>
      <c r="E184" s="194">
        <v>3727.04</v>
      </c>
      <c r="F184" s="45">
        <f t="shared" si="26"/>
        <v>114.87574011915879</v>
      </c>
    </row>
    <row r="185" spans="1:6" ht="12.75" customHeight="1" x14ac:dyDescent="0.2">
      <c r="A185" s="63">
        <v>3237</v>
      </c>
      <c r="B185" s="64" t="s">
        <v>420</v>
      </c>
      <c r="C185" s="247" t="s">
        <v>421</v>
      </c>
      <c r="D185" s="194">
        <v>6907.16</v>
      </c>
      <c r="E185" s="194">
        <v>14463.43</v>
      </c>
      <c r="F185" s="45">
        <f t="shared" si="26"/>
        <v>209.39763955084291</v>
      </c>
    </row>
    <row r="186" spans="1:6" ht="12.75" customHeight="1" x14ac:dyDescent="0.2">
      <c r="A186" s="63">
        <v>3238</v>
      </c>
      <c r="B186" s="64" t="s">
        <v>422</v>
      </c>
      <c r="C186" s="247" t="s">
        <v>423</v>
      </c>
      <c r="D186" s="194">
        <v>1421.66</v>
      </c>
      <c r="E186" s="194">
        <v>1334.35</v>
      </c>
      <c r="F186" s="45">
        <f t="shared" si="26"/>
        <v>93.858587848008654</v>
      </c>
    </row>
    <row r="187" spans="1:6" ht="12.75" customHeight="1" x14ac:dyDescent="0.2">
      <c r="A187" s="63">
        <v>3239</v>
      </c>
      <c r="B187" s="64" t="s">
        <v>424</v>
      </c>
      <c r="C187" s="247" t="s">
        <v>425</v>
      </c>
      <c r="D187" s="194">
        <v>0</v>
      </c>
      <c r="E187" s="194">
        <v>0</v>
      </c>
      <c r="F187" s="45" t="str">
        <f t="shared" si="26"/>
        <v>-</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6489.0300000000007</v>
      </c>
      <c r="E194" s="60">
        <f t="shared" si="36"/>
        <v>8085.43</v>
      </c>
      <c r="F194" s="45">
        <f t="shared" si="26"/>
        <v>124.60151979571677</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1269.1300000000001</v>
      </c>
      <c r="E196" s="194">
        <v>1218.46</v>
      </c>
      <c r="F196" s="45">
        <f t="shared" si="26"/>
        <v>96.007501201610552</v>
      </c>
    </row>
    <row r="197" spans="1:6" ht="12.75" customHeight="1" x14ac:dyDescent="0.2">
      <c r="A197" s="63">
        <v>3293</v>
      </c>
      <c r="B197" s="64" t="s">
        <v>444</v>
      </c>
      <c r="C197" s="247" t="s">
        <v>445</v>
      </c>
      <c r="D197" s="194">
        <v>825.16</v>
      </c>
      <c r="E197" s="194">
        <v>739.58</v>
      </c>
      <c r="F197" s="45">
        <f t="shared" si="26"/>
        <v>89.628678074555239</v>
      </c>
    </row>
    <row r="198" spans="1:6" ht="12.75" customHeight="1" x14ac:dyDescent="0.2">
      <c r="A198" s="63">
        <v>3294</v>
      </c>
      <c r="B198" s="64" t="s">
        <v>446</v>
      </c>
      <c r="C198" s="247" t="s">
        <v>447</v>
      </c>
      <c r="D198" s="194">
        <v>158.6</v>
      </c>
      <c r="E198" s="194">
        <v>531</v>
      </c>
      <c r="F198" s="45">
        <f t="shared" si="26"/>
        <v>334.80453972257249</v>
      </c>
    </row>
    <row r="199" spans="1:6" ht="12.75" customHeight="1" x14ac:dyDescent="0.2">
      <c r="A199" s="63">
        <v>3295</v>
      </c>
      <c r="B199" s="64" t="s">
        <v>448</v>
      </c>
      <c r="C199" s="247" t="s">
        <v>449</v>
      </c>
      <c r="D199" s="194">
        <v>0</v>
      </c>
      <c r="E199" s="194">
        <v>0</v>
      </c>
      <c r="F199" s="45" t="str">
        <f t="shared" si="26"/>
        <v>-</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4236.1400000000003</v>
      </c>
      <c r="E201" s="194">
        <v>5596.39</v>
      </c>
      <c r="F201" s="45">
        <f t="shared" si="26"/>
        <v>132.11060068836252</v>
      </c>
    </row>
    <row r="202" spans="1:6" ht="12.75" customHeight="1" x14ac:dyDescent="0.2">
      <c r="A202" s="63">
        <v>34</v>
      </c>
      <c r="B202" s="183" t="s">
        <v>454</v>
      </c>
      <c r="C202" s="247" t="s">
        <v>455</v>
      </c>
      <c r="D202" s="60">
        <f t="shared" ref="D202:E202" si="37">D203+D208+D216</f>
        <v>818.2</v>
      </c>
      <c r="E202" s="60">
        <f t="shared" si="37"/>
        <v>935.96</v>
      </c>
      <c r="F202" s="45">
        <f t="shared" si="26"/>
        <v>114.39256905402102</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818.2</v>
      </c>
      <c r="E216" s="60">
        <f t="shared" si="40"/>
        <v>935.96</v>
      </c>
      <c r="F216" s="45">
        <f t="shared" si="26"/>
        <v>114.39256905402102</v>
      </c>
    </row>
    <row r="217" spans="1:6" ht="12.75" customHeight="1" x14ac:dyDescent="0.2">
      <c r="A217" s="63">
        <v>3431</v>
      </c>
      <c r="B217" s="182" t="s">
        <v>484</v>
      </c>
      <c r="C217" s="247" t="s">
        <v>485</v>
      </c>
      <c r="D217" s="194">
        <v>818.2</v>
      </c>
      <c r="E217" s="194">
        <v>935.96</v>
      </c>
      <c r="F217" s="45">
        <f t="shared" si="26"/>
        <v>114.39256905402102</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743847.69</v>
      </c>
      <c r="E299" s="60">
        <f>E152-E297+E298</f>
        <v>827683.86999999988</v>
      </c>
      <c r="F299" s="45">
        <f t="shared" si="68"/>
        <v>111.27061105748678</v>
      </c>
    </row>
    <row r="300" spans="1:6" ht="12.75" customHeight="1" x14ac:dyDescent="0.2">
      <c r="A300" s="63" t="s">
        <v>630</v>
      </c>
      <c r="B300" s="64" t="s">
        <v>641</v>
      </c>
      <c r="C300" s="247" t="s">
        <v>642</v>
      </c>
      <c r="D300" s="60">
        <f>IF(D6&gt;=D299,D6-D299,0)</f>
        <v>0</v>
      </c>
      <c r="E300" s="60">
        <f>IF(E6&gt;=E299,E6-E299,0)</f>
        <v>8039.0100000000093</v>
      </c>
      <c r="F300" s="45" t="str">
        <f t="shared" si="68"/>
        <v>-</v>
      </c>
    </row>
    <row r="301" spans="1:6" ht="12.75" customHeight="1" x14ac:dyDescent="0.2">
      <c r="A301" s="63" t="s">
        <v>630</v>
      </c>
      <c r="B301" s="64" t="s">
        <v>643</v>
      </c>
      <c r="C301" s="247" t="s">
        <v>644</v>
      </c>
      <c r="D301" s="60">
        <f>IF(D299&gt;=D6,D299-D6,0)</f>
        <v>51743.679999999935</v>
      </c>
      <c r="E301" s="60">
        <f>IF(E299&gt;=E6,E299-E6,0)</f>
        <v>0</v>
      </c>
      <c r="F301" s="45">
        <f t="shared" si="68"/>
        <v>0</v>
      </c>
    </row>
    <row r="302" spans="1:6" ht="12.75" customHeight="1" x14ac:dyDescent="0.2">
      <c r="A302" s="63">
        <v>92211</v>
      </c>
      <c r="B302" s="64" t="s">
        <v>645</v>
      </c>
      <c r="C302" s="247" t="s">
        <v>646</v>
      </c>
      <c r="D302" s="194">
        <v>24766.18</v>
      </c>
      <c r="E302" s="194">
        <v>0</v>
      </c>
      <c r="F302" s="45">
        <f t="shared" si="68"/>
        <v>0</v>
      </c>
    </row>
    <row r="303" spans="1:6" ht="12.75" customHeight="1" x14ac:dyDescent="0.2">
      <c r="A303" s="63">
        <v>92221</v>
      </c>
      <c r="B303" s="64" t="s">
        <v>647</v>
      </c>
      <c r="C303" s="247" t="s">
        <v>648</v>
      </c>
      <c r="D303" s="194">
        <v>0</v>
      </c>
      <c r="E303" s="194">
        <v>26977.1</v>
      </c>
      <c r="F303" s="45" t="str">
        <f t="shared" si="68"/>
        <v>-</v>
      </c>
    </row>
    <row r="304" spans="1:6" ht="12.75" customHeight="1" x14ac:dyDescent="0.2">
      <c r="A304" s="63">
        <v>96</v>
      </c>
      <c r="B304" s="220" t="s">
        <v>649</v>
      </c>
      <c r="C304" s="247" t="s">
        <v>650</v>
      </c>
      <c r="D304" s="194">
        <v>9775.58</v>
      </c>
      <c r="E304" s="194">
        <v>9313.56</v>
      </c>
      <c r="F304" s="45">
        <f t="shared" si="68"/>
        <v>95.273733118648707</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1" t="s">
        <v>655</v>
      </c>
      <c r="B307" s="372"/>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11914</v>
      </c>
      <c r="E360" s="60">
        <f t="shared" si="86"/>
        <v>19075.5</v>
      </c>
      <c r="F360" s="45">
        <f t="shared" si="72"/>
        <v>160.10995467517205</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3350.25</v>
      </c>
      <c r="E373" s="60">
        <f t="shared" si="90"/>
        <v>10700.5</v>
      </c>
      <c r="F373" s="45">
        <f t="shared" si="72"/>
        <v>319.39407506902467</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3350.25</v>
      </c>
      <c r="E379" s="60">
        <f t="shared" si="92"/>
        <v>10700.5</v>
      </c>
      <c r="F379" s="45">
        <f t="shared" si="72"/>
        <v>319.39407506902467</v>
      </c>
    </row>
    <row r="380" spans="1:6" ht="12.75" customHeight="1" x14ac:dyDescent="0.2">
      <c r="A380" s="63">
        <v>4221</v>
      </c>
      <c r="B380" s="64" t="s">
        <v>696</v>
      </c>
      <c r="C380" s="247" t="s">
        <v>788</v>
      </c>
      <c r="D380" s="194">
        <v>811.25</v>
      </c>
      <c r="E380" s="194">
        <v>3510</v>
      </c>
      <c r="F380" s="45">
        <f t="shared" si="72"/>
        <v>432.66563944530043</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325">
        <v>0</v>
      </c>
      <c r="E382" s="194">
        <v>5815</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2539</v>
      </c>
      <c r="E386" s="194">
        <v>1375.5</v>
      </c>
      <c r="F386" s="45">
        <f t="shared" si="72"/>
        <v>54.174871996849149</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8563.75</v>
      </c>
      <c r="E412" s="60">
        <f t="shared" si="100"/>
        <v>8375</v>
      </c>
      <c r="F412" s="45">
        <f t="shared" si="72"/>
        <v>97.795942198219237</v>
      </c>
    </row>
    <row r="413" spans="1:6" ht="12.75" customHeight="1" x14ac:dyDescent="0.2">
      <c r="A413" s="63">
        <v>451</v>
      </c>
      <c r="B413" s="64" t="s">
        <v>833</v>
      </c>
      <c r="C413" s="247" t="s">
        <v>834</v>
      </c>
      <c r="D413" s="194">
        <v>8563.75</v>
      </c>
      <c r="E413" s="194">
        <v>0</v>
      </c>
      <c r="F413" s="45">
        <f t="shared" si="72"/>
        <v>0</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8375</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11914</v>
      </c>
      <c r="E418" s="60">
        <f t="shared" si="102"/>
        <v>19075.5</v>
      </c>
      <c r="F418" s="45">
        <f t="shared" si="72"/>
        <v>160.10995467517205</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18294.12</v>
      </c>
      <c r="E420" s="194">
        <v>30208.12</v>
      </c>
      <c r="F420" s="45">
        <f t="shared" si="72"/>
        <v>165.12475046627003</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692104.01</v>
      </c>
      <c r="E422" s="60">
        <f>E6+E308</f>
        <v>835722.87999999989</v>
      </c>
      <c r="F422" s="45">
        <f t="shared" si="72"/>
        <v>120.75105301008151</v>
      </c>
    </row>
    <row r="423" spans="1:6" ht="12.75" customHeight="1" x14ac:dyDescent="0.2">
      <c r="A423" s="63" t="s">
        <v>630</v>
      </c>
      <c r="B423" s="64" t="s">
        <v>853</v>
      </c>
      <c r="C423" s="247" t="s">
        <v>854</v>
      </c>
      <c r="D423" s="60">
        <f t="shared" ref="D423:E423" si="103">D299+D360</f>
        <v>755761.69</v>
      </c>
      <c r="E423" s="60">
        <f t="shared" si="103"/>
        <v>846759.36999999988</v>
      </c>
      <c r="F423" s="45">
        <f t="shared" si="72"/>
        <v>112.04052563182978</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63657.679999999935</v>
      </c>
      <c r="E425" s="60">
        <f t="shared" si="105"/>
        <v>11036.489999999991</v>
      </c>
      <c r="F425" s="45">
        <f t="shared" si="72"/>
        <v>17.337248231478121</v>
      </c>
    </row>
    <row r="426" spans="1:6" ht="12.75" customHeight="1" x14ac:dyDescent="0.2">
      <c r="A426" s="251" t="s">
        <v>859</v>
      </c>
      <c r="B426" s="183" t="s">
        <v>860</v>
      </c>
      <c r="C426" s="252" t="s">
        <v>861</v>
      </c>
      <c r="D426" s="60">
        <f t="shared" ref="D426:E426" si="106">IF(D302-D303+D419-D420&gt;=0,D302-D303+D419-D420,0)</f>
        <v>6472.0600000000013</v>
      </c>
      <c r="E426" s="60">
        <f t="shared" si="106"/>
        <v>0</v>
      </c>
      <c r="F426" s="45">
        <f t="shared" si="72"/>
        <v>0</v>
      </c>
    </row>
    <row r="427" spans="1:6" ht="12.75" customHeight="1" x14ac:dyDescent="0.2">
      <c r="A427" s="251" t="s">
        <v>859</v>
      </c>
      <c r="B427" s="64" t="s">
        <v>862</v>
      </c>
      <c r="C427" s="252" t="s">
        <v>863</v>
      </c>
      <c r="D427" s="60">
        <f t="shared" ref="D427:E427" si="107">IF(D303-D302+D420-D419&gt;=0,D303-D302+D420-D419,0)</f>
        <v>0</v>
      </c>
      <c r="E427" s="60">
        <f t="shared" si="107"/>
        <v>57185.22</v>
      </c>
      <c r="F427" s="45" t="str">
        <f t="shared" si="72"/>
        <v>-</v>
      </c>
    </row>
    <row r="428" spans="1:6" ht="24" x14ac:dyDescent="0.2">
      <c r="A428" s="249" t="s">
        <v>864</v>
      </c>
      <c r="B428" s="243" t="s">
        <v>865</v>
      </c>
      <c r="C428" s="250" t="s">
        <v>866</v>
      </c>
      <c r="D428" s="81">
        <f t="shared" ref="D428:E428" si="108">D304+D421</f>
        <v>9775.58</v>
      </c>
      <c r="E428" s="81">
        <f t="shared" si="108"/>
        <v>9313.56</v>
      </c>
      <c r="F428" s="61">
        <f t="shared" si="72"/>
        <v>95.273733118648707</v>
      </c>
    </row>
    <row r="429" spans="1:6" s="55" customFormat="1" ht="20.100000000000001" customHeight="1" x14ac:dyDescent="0.2">
      <c r="A429" s="371" t="s">
        <v>867</v>
      </c>
      <c r="B429" s="372"/>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692104.01</v>
      </c>
      <c r="E643" s="60">
        <f>E422+E430</f>
        <v>835722.87999999989</v>
      </c>
      <c r="F643" s="45">
        <f t="shared" si="109"/>
        <v>120.75105301008151</v>
      </c>
    </row>
    <row r="644" spans="1:6" ht="12.75" customHeight="1" x14ac:dyDescent="0.2">
      <c r="A644" s="63" t="s">
        <v>630</v>
      </c>
      <c r="B644" s="64" t="s">
        <v>1286</v>
      </c>
      <c r="C644" s="247" t="s">
        <v>1287</v>
      </c>
      <c r="D644" s="60">
        <f>D423+D535</f>
        <v>755761.69</v>
      </c>
      <c r="E644" s="60">
        <f>E423+E535</f>
        <v>846759.36999999988</v>
      </c>
      <c r="F644" s="45">
        <f t="shared" si="109"/>
        <v>112.04052563182978</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63657.679999999935</v>
      </c>
      <c r="E646" s="60">
        <f t="shared" si="164"/>
        <v>11036.489999999991</v>
      </c>
      <c r="F646" s="45">
        <f t="shared" si="109"/>
        <v>17.337248231478121</v>
      </c>
    </row>
    <row r="647" spans="1:6" ht="24" x14ac:dyDescent="0.2">
      <c r="A647" s="251" t="s">
        <v>1292</v>
      </c>
      <c r="B647" s="64" t="s">
        <v>1293</v>
      </c>
      <c r="C647" s="252" t="s">
        <v>1292</v>
      </c>
      <c r="D647" s="60">
        <f>IF(D426-D427+D641-D642&gt;=0,D426-D427+D641-D642,0)</f>
        <v>6472.0600000000013</v>
      </c>
      <c r="E647" s="60">
        <f>IF(E426-E427+E641-E642&gt;=0,E426-E427+E641-E642,0)</f>
        <v>0</v>
      </c>
      <c r="F647" s="45">
        <f t="shared" si="109"/>
        <v>0</v>
      </c>
    </row>
    <row r="648" spans="1:6" ht="24" x14ac:dyDescent="0.2">
      <c r="A648" s="251" t="s">
        <v>1294</v>
      </c>
      <c r="B648" s="64" t="s">
        <v>1295</v>
      </c>
      <c r="C648" s="252" t="s">
        <v>1294</v>
      </c>
      <c r="D648" s="60">
        <f>IF(D427-D426+D642-D641&gt;=0,D427-D426+D642-D641,0)</f>
        <v>0</v>
      </c>
      <c r="E648" s="60">
        <f>IF(E427-E426+E642-E641&gt;=0,E427-E426+E642-E641,0)</f>
        <v>57185.22</v>
      </c>
      <c r="F648" s="45" t="str">
        <f t="shared" si="109"/>
        <v>-</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57185.619999999937</v>
      </c>
      <c r="E650" s="60">
        <f t="shared" si="166"/>
        <v>68221.709999999992</v>
      </c>
      <c r="F650" s="45">
        <f t="shared" si="109"/>
        <v>119.29871530640057</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1" t="s">
        <v>1302</v>
      </c>
      <c r="B652" s="372"/>
      <c r="C652" s="171"/>
      <c r="D652" s="43"/>
      <c r="E652" s="43"/>
      <c r="F652" s="44"/>
    </row>
    <row r="653" spans="1:6" ht="12.75" customHeight="1" x14ac:dyDescent="0.2">
      <c r="A653" s="63">
        <v>11</v>
      </c>
      <c r="B653" s="64" t="s">
        <v>1303</v>
      </c>
      <c r="C653" s="247" t="s">
        <v>1304</v>
      </c>
      <c r="D653" s="194">
        <v>6128.34</v>
      </c>
      <c r="E653" s="194">
        <v>12923.19</v>
      </c>
      <c r="F653" s="45">
        <f t="shared" ref="F653:F740" si="167">IF(D653&lt;&gt;0,IF(E653/D653&gt;=100,"&gt;&gt;100",E653/D653*100),"-")</f>
        <v>210.8758652424637</v>
      </c>
    </row>
    <row r="654" spans="1:6" ht="12.75" customHeight="1" x14ac:dyDescent="0.2">
      <c r="A654" s="63" t="s">
        <v>1305</v>
      </c>
      <c r="B654" s="64" t="s">
        <v>1306</v>
      </c>
      <c r="C654" s="247" t="s">
        <v>1305</v>
      </c>
      <c r="D654" s="194">
        <v>703302.1</v>
      </c>
      <c r="E654" s="194">
        <v>855757.68</v>
      </c>
      <c r="F654" s="45">
        <f t="shared" si="167"/>
        <v>121.67711144329016</v>
      </c>
    </row>
    <row r="655" spans="1:6" ht="12.75" customHeight="1" x14ac:dyDescent="0.2">
      <c r="A655" s="63" t="s">
        <v>1307</v>
      </c>
      <c r="B655" s="64" t="s">
        <v>1308</v>
      </c>
      <c r="C655" s="247" t="s">
        <v>1307</v>
      </c>
      <c r="D655" s="194">
        <v>696507.25</v>
      </c>
      <c r="E655" s="194">
        <v>868680.87</v>
      </c>
      <c r="F655" s="45">
        <f t="shared" si="167"/>
        <v>124.71957327077357</v>
      </c>
    </row>
    <row r="656" spans="1:6" ht="24" x14ac:dyDescent="0.2">
      <c r="A656" s="63">
        <v>11</v>
      </c>
      <c r="B656" s="64" t="s">
        <v>1309</v>
      </c>
      <c r="C656" s="247" t="s">
        <v>1310</v>
      </c>
      <c r="D656" s="60">
        <f t="shared" ref="D656:E656" si="168">+D653+D654-D655</f>
        <v>12923.189999999944</v>
      </c>
      <c r="E656" s="60">
        <f t="shared" si="168"/>
        <v>0</v>
      </c>
      <c r="F656" s="45">
        <f t="shared" si="167"/>
        <v>0</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27</v>
      </c>
      <c r="E658" s="253">
        <v>28</v>
      </c>
      <c r="F658" s="45">
        <f t="shared" si="167"/>
        <v>103.7037037037037</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21</v>
      </c>
      <c r="E660" s="253">
        <v>23</v>
      </c>
      <c r="F660" s="45">
        <f t="shared" si="167"/>
        <v>109.52380952380953</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2351.4</v>
      </c>
      <c r="F683" s="71" t="str">
        <f t="shared" si="167"/>
        <v>-</v>
      </c>
    </row>
    <row r="684" spans="1:6" ht="24" x14ac:dyDescent="0.2">
      <c r="A684" s="70">
        <v>63613</v>
      </c>
      <c r="B684" s="182" t="s">
        <v>1366</v>
      </c>
      <c r="C684" s="278" t="s">
        <v>1367</v>
      </c>
      <c r="D684" s="192">
        <v>5684.8</v>
      </c>
      <c r="E684" s="192">
        <v>2808</v>
      </c>
      <c r="F684" s="71">
        <f t="shared" si="167"/>
        <v>49.394877568252184</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109214.49</v>
      </c>
      <c r="E724" s="192">
        <v>99031.91</v>
      </c>
      <c r="F724" s="71">
        <f t="shared" si="167"/>
        <v>90.676530193017427</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560</v>
      </c>
      <c r="E733" s="192">
        <v>6849.89</v>
      </c>
      <c r="F733" s="71">
        <f t="shared" si="167"/>
        <v>1223.194642857143</v>
      </c>
    </row>
    <row r="734" spans="1:6" ht="12.75" customHeight="1" x14ac:dyDescent="0.2">
      <c r="A734" s="70">
        <v>32121</v>
      </c>
      <c r="B734" s="65" t="s">
        <v>1446</v>
      </c>
      <c r="C734" s="278" t="s">
        <v>1447</v>
      </c>
      <c r="D734" s="192">
        <v>6002.53</v>
      </c>
      <c r="E734" s="192">
        <v>8325.36</v>
      </c>
      <c r="F734" s="71">
        <f t="shared" si="167"/>
        <v>138.69751588080362</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1614.97</v>
      </c>
      <c r="E736" s="194">
        <v>2310.04</v>
      </c>
      <c r="F736" s="45">
        <f t="shared" si="167"/>
        <v>143.03918958246902</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1861.22</v>
      </c>
      <c r="E738" s="194">
        <v>4325.24</v>
      </c>
      <c r="F738" s="45">
        <f t="shared" si="167"/>
        <v>232.38735882915503</v>
      </c>
    </row>
    <row r="739" spans="1:6" ht="12.75" customHeight="1" x14ac:dyDescent="0.2">
      <c r="A739" s="70" t="s">
        <v>1456</v>
      </c>
      <c r="B739" s="65" t="s">
        <v>1457</v>
      </c>
      <c r="C739" s="278" t="s">
        <v>1456</v>
      </c>
      <c r="D739" s="192">
        <v>0</v>
      </c>
      <c r="E739" s="192">
        <v>5985.23</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1269.1300000000001</v>
      </c>
      <c r="E742" s="192">
        <v>661.83</v>
      </c>
      <c r="F742" s="71">
        <f t="shared" si="169"/>
        <v>52.148322078904442</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7" t="s">
        <v>1996</v>
      </c>
      <c r="B1010" s="36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v>0</v>
      </c>
      <c r="F1012" s="71" t="str">
        <f t="shared" ref="F1012:F1019" si="173">IF(D1012&lt;&gt;0,IF(E1012/D1012&gt;=100,"&gt;&gt;100",E1012/D1012*100),"-")</f>
        <v>-</v>
      </c>
    </row>
    <row r="1013" spans="1:6" ht="24" x14ac:dyDescent="0.2">
      <c r="A1013" s="70" t="s">
        <v>2002</v>
      </c>
      <c r="B1013" s="65" t="s">
        <v>2003</v>
      </c>
      <c r="C1013" s="278" t="s">
        <v>2002</v>
      </c>
      <c r="D1013" s="283">
        <v>0</v>
      </c>
      <c r="E1013" s="283">
        <v>0</v>
      </c>
      <c r="F1013" s="71" t="str">
        <f t="shared" si="173"/>
        <v>-</v>
      </c>
    </row>
    <row r="1014" spans="1:6" ht="24" x14ac:dyDescent="0.2">
      <c r="A1014" s="70" t="s">
        <v>2004</v>
      </c>
      <c r="B1014" s="65" t="s">
        <v>2005</v>
      </c>
      <c r="C1014" s="278" t="s">
        <v>2004</v>
      </c>
      <c r="D1014" s="283">
        <v>0</v>
      </c>
      <c r="E1014" s="283">
        <v>0</v>
      </c>
      <c r="F1014" s="71" t="str">
        <f t="shared" si="173"/>
        <v>-</v>
      </c>
    </row>
    <row r="1015" spans="1:6" ht="24" x14ac:dyDescent="0.2">
      <c r="A1015" s="70">
        <v>26454</v>
      </c>
      <c r="B1015" s="65" t="s">
        <v>2006</v>
      </c>
      <c r="C1015" s="278" t="s">
        <v>2007</v>
      </c>
      <c r="D1015" s="283">
        <v>0</v>
      </c>
      <c r="E1015" s="283">
        <v>0</v>
      </c>
      <c r="F1015" s="71" t="str">
        <f t="shared" si="173"/>
        <v>-</v>
      </c>
    </row>
    <row r="1016" spans="1:6" ht="12.75" customHeight="1" x14ac:dyDescent="0.2">
      <c r="A1016" s="70" t="s">
        <v>2008</v>
      </c>
      <c r="B1016" s="65" t="s">
        <v>2009</v>
      </c>
      <c r="C1016" s="278" t="s">
        <v>2008</v>
      </c>
      <c r="D1016" s="283">
        <v>0</v>
      </c>
      <c r="E1016" s="283">
        <v>0</v>
      </c>
      <c r="F1016" s="71" t="str">
        <f t="shared" si="173"/>
        <v>-</v>
      </c>
    </row>
    <row r="1017" spans="1:6" ht="36" x14ac:dyDescent="0.2">
      <c r="A1017" s="70" t="s">
        <v>2010</v>
      </c>
      <c r="B1017" s="65" t="s">
        <v>2011</v>
      </c>
      <c r="C1017" s="278" t="s">
        <v>2012</v>
      </c>
      <c r="D1017" s="283">
        <v>0</v>
      </c>
      <c r="E1017" s="283">
        <v>0</v>
      </c>
      <c r="F1017" s="71" t="str">
        <f t="shared" si="173"/>
        <v>-</v>
      </c>
    </row>
    <row r="1018" spans="1:6" ht="12.75" customHeight="1" x14ac:dyDescent="0.2">
      <c r="A1018" s="70" t="s">
        <v>2013</v>
      </c>
      <c r="B1018" s="65" t="s">
        <v>2014</v>
      </c>
      <c r="C1018" s="278" t="s">
        <v>2013</v>
      </c>
      <c r="D1018" s="283">
        <v>0</v>
      </c>
      <c r="E1018" s="283">
        <v>0</v>
      </c>
      <c r="F1018" s="71" t="str">
        <f t="shared" si="173"/>
        <v>-</v>
      </c>
    </row>
    <row r="1019" spans="1:6" ht="24" x14ac:dyDescent="0.2">
      <c r="A1019" s="73">
        <v>26534</v>
      </c>
      <c r="B1019" s="74" t="s">
        <v>2015</v>
      </c>
      <c r="C1019" s="279" t="s">
        <v>2016</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t="s">
        <v>3653</v>
      </c>
      <c r="C1" s="268" t="s">
        <v>33</v>
      </c>
      <c r="D1" s="323">
        <v>21</v>
      </c>
      <c r="E1" s="268" t="s">
        <v>57</v>
      </c>
      <c r="F1" s="324" t="s">
        <v>3654</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67143.119999999966</v>
      </c>
      <c r="E6" s="180">
        <f t="shared" si="0"/>
        <v>63827.380000000019</v>
      </c>
      <c r="F6" s="181">
        <f t="shared" ref="F6:F298" si="1">IF(D6&gt;0,IF(E6/D6&gt;=100,"&gt;&gt;100",E6/D6*100),"-")</f>
        <v>95.061683162772368</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43029.689999999966</v>
      </c>
      <c r="E7" s="79">
        <f t="shared" si="2"/>
        <v>50071.99000000002</v>
      </c>
      <c r="F7" s="71">
        <f t="shared" si="1"/>
        <v>116.36614161059507</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43029.689999999966</v>
      </c>
      <c r="E12" s="79">
        <f t="shared" si="3"/>
        <v>50071.99000000002</v>
      </c>
      <c r="F12" s="71">
        <f t="shared" si="1"/>
        <v>116.36614161059507</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13118.34</v>
      </c>
      <c r="E13" s="79">
        <f t="shared" si="4"/>
        <v>12906.54</v>
      </c>
      <c r="F13" s="71">
        <f t="shared" si="1"/>
        <v>98.385466453834866</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13955.69</v>
      </c>
      <c r="E15" s="192">
        <v>13955.7</v>
      </c>
      <c r="F15" s="71">
        <f t="shared" si="1"/>
        <v>100.00007165536064</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837.35</v>
      </c>
      <c r="E18" s="192">
        <v>1049.1600000000001</v>
      </c>
      <c r="F18" s="71">
        <f t="shared" si="1"/>
        <v>125.29527676598795</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29908.829999999973</v>
      </c>
      <c r="E19" s="79">
        <f t="shared" si="5"/>
        <v>28787.930000000022</v>
      </c>
      <c r="F19" s="71">
        <f t="shared" si="1"/>
        <v>96.252277337495471</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91429.26</v>
      </c>
      <c r="E20" s="192">
        <v>94939.32</v>
      </c>
      <c r="F20" s="71">
        <f t="shared" si="1"/>
        <v>103.83909921178407</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3924.4</v>
      </c>
      <c r="E22" s="192">
        <v>9739.39</v>
      </c>
      <c r="F22" s="71">
        <f t="shared" si="1"/>
        <v>248.17526246050349</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46554.94</v>
      </c>
      <c r="E26" s="192">
        <v>47930.44</v>
      </c>
      <c r="F26" s="71">
        <f t="shared" si="1"/>
        <v>102.9545736714514</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111999.77</v>
      </c>
      <c r="E28" s="192">
        <v>123821.22</v>
      </c>
      <c r="F28" s="71">
        <f t="shared" si="1"/>
        <v>110.55488774664448</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2.52</v>
      </c>
      <c r="E35" s="79">
        <f t="shared" si="7"/>
        <v>2.52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2.52</v>
      </c>
      <c r="E37" s="192">
        <v>2.52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8375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8375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25795.65</v>
      </c>
      <c r="E54" s="192">
        <v>27825.33</v>
      </c>
      <c r="F54" s="71">
        <f t="shared" si="1"/>
        <v>107.86830337673211</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25795.65</v>
      </c>
      <c r="E55" s="192">
        <v>27825.33</v>
      </c>
      <c r="F55" s="71">
        <f t="shared" si="1"/>
        <v>107.86830337673211</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24113.43</v>
      </c>
      <c r="E69" s="79">
        <f>E70+E82+E88+E119+E135+E147+E165+E171</f>
        <v>13755.39</v>
      </c>
      <c r="F69" s="71">
        <f t="shared" si="1"/>
        <v>57.044518345171134</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12923.19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12923.19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12923.19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1414.6599999999999</v>
      </c>
      <c r="E82" s="79">
        <f>SUM(E83:E85)-E86+E87</f>
        <v>4248.13</v>
      </c>
      <c r="F82" s="71">
        <f t="shared" si="1"/>
        <v>300.29335670761884</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653.28</v>
      </c>
      <c r="E85" s="192">
        <v>1532.07</v>
      </c>
      <c r="F85" s="71">
        <f t="shared" si="1"/>
        <v>234.519654665687</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761.38</v>
      </c>
      <c r="E87" s="192">
        <v>2716.06</v>
      </c>
      <c r="F87" s="71">
        <f t="shared" si="1"/>
        <v>356.72857180382988</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9775.58</v>
      </c>
      <c r="E147" s="79">
        <f t="shared" si="24"/>
        <v>9507.26</v>
      </c>
      <c r="F147" s="71">
        <f t="shared" si="1"/>
        <v>97.255201225911918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9775.58</v>
      </c>
      <c r="E160" s="192">
        <v>9313.56</v>
      </c>
      <c r="F160" s="71">
        <f t="shared" si="1"/>
        <v>95.273733118648707</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193.7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67143.12</v>
      </c>
      <c r="E176" s="79">
        <f>E177+E251</f>
        <v>63827.379999999976</v>
      </c>
      <c r="F176" s="71">
        <f t="shared" si="1"/>
        <v>95.061683162772269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71523.37</v>
      </c>
      <c r="E177" s="79">
        <f>E178+E197+E203+E219+E247+E248</f>
        <v>72663.439999999988</v>
      </c>
      <c r="F177" s="71">
        <f t="shared" si="1"/>
        <v>101.59398249830789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71522.97</v>
      </c>
      <c r="E178" s="79">
        <f>SUM(E179:E181)+E185+E186+SUM(E194:E196)</f>
        <v>69744.899999999994</v>
      </c>
      <c r="F178" s="71">
        <f t="shared" si="1"/>
        <v>97.513987464446728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50324.63</v>
      </c>
      <c r="E179" s="192">
        <v>57661.26</v>
      </c>
      <c r="F179" s="71">
        <f t="shared" si="1"/>
        <v>114.57860693660342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16593.48</v>
      </c>
      <c r="E180" s="192">
        <v>12054.97</v>
      </c>
      <c r="F180" s="71">
        <f t="shared" si="1"/>
        <v>72.648835566740672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67.98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67.98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4536.88</v>
      </c>
      <c r="E196" s="192">
        <v>28.67</v>
      </c>
      <c r="F196" s="71">
        <f t="shared" si="1"/>
        <v>0.63193207666942919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2918.54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-4380.2499999999945</v>
      </c>
      <c r="E251" s="79">
        <f>+E252+E255-E264+E274+E291</f>
        <v>-8836.0600000000104</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43029.79</v>
      </c>
      <c r="E252" s="79">
        <f>E253-E254</f>
        <v>50072.09</v>
      </c>
      <c r="F252" s="71">
        <f t="shared" si="1"/>
        <v>116.36610357615038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43029.79</v>
      </c>
      <c r="E253" s="192">
        <v>50072.09</v>
      </c>
      <c r="F253" s="71">
        <f t="shared" si="1"/>
        <v>116.36610357615038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-57185.619999999995</v>
      </c>
      <c r="E255" s="79">
        <f>E256-E260</f>
        <v>-68221.710000000006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57185.619999999995</v>
      </c>
      <c r="E260" s="79">
        <f>SUM(E261:E263)</f>
        <v>68221.710000000006</v>
      </c>
      <c r="F260" s="71">
        <f t="shared" si="1"/>
        <v>119.29871530640048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26977.5</v>
      </c>
      <c r="E261" s="192">
        <v>18938.09</v>
      </c>
      <c r="F261" s="71">
        <f t="shared" si="1"/>
        <v>70.199573718839773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30208.12</v>
      </c>
      <c r="E262" s="192">
        <v>49283.62</v>
      </c>
      <c r="F262" s="71">
        <f t="shared" si="1"/>
        <v>163.14692870658618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9775.58</v>
      </c>
      <c r="E274" s="79">
        <f>SUM(E275:E277)+SUM(E286:E290)</f>
        <v>9313.56</v>
      </c>
      <c r="F274" s="71">
        <f t="shared" si="1"/>
        <v>95.273733118648707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9775.58</v>
      </c>
      <c r="E287" s="192">
        <v>9313.56</v>
      </c>
      <c r="F287" s="71">
        <f t="shared" si="39"/>
        <v>95.273733118648707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0</v>
      </c>
      <c r="E302" s="192">
        <v>624.19000000000005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9775.58</v>
      </c>
      <c r="E303" s="192">
        <v>8883.07</v>
      </c>
      <c r="F303" s="71">
        <f t="shared" si="43"/>
        <v>90.870004644225716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493.52</v>
      </c>
      <c r="E308" s="192">
        <v>2448.1999999999998</v>
      </c>
      <c r="F308" s="71">
        <f t="shared" si="43"/>
        <v>496.0690549521803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267.86</v>
      </c>
      <c r="E309" s="192">
        <v>267.86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193.7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4361.34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71522.97</v>
      </c>
      <c r="E337" s="192">
        <v>65383.56</v>
      </c>
      <c r="F337" s="71">
        <f t="shared" si="43"/>
        <v>91.416170217763607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878.79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2039.75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t="s">
        <v>3653</v>
      </c>
      <c r="C1" s="268" t="s">
        <v>33</v>
      </c>
      <c r="D1" s="323">
        <v>21</v>
      </c>
      <c r="E1" s="268" t="s">
        <v>57</v>
      </c>
      <c r="F1" s="324" t="s">
        <v>3654</v>
      </c>
    </row>
    <row r="2" spans="1:25" ht="50.1" customHeight="1" x14ac:dyDescent="0.2">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755761.69</v>
      </c>
      <c r="E114" s="60">
        <f t="shared" si="22"/>
        <v>846759.37</v>
      </c>
      <c r="F114" s="45">
        <f t="shared" si="1"/>
        <v>112.04052563182981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755761.69</v>
      </c>
      <c r="E115" s="60">
        <f t="shared" si="23"/>
        <v>846759.37</v>
      </c>
      <c r="F115" s="45">
        <f t="shared" si="1"/>
        <v>112.04052563182981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755761.69</v>
      </c>
      <c r="E116" s="194">
        <v>846759.37</v>
      </c>
      <c r="F116" s="45">
        <f t="shared" si="1"/>
        <v>112.04052563182981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755761.69</v>
      </c>
      <c r="E141" s="81">
        <f t="shared" si="28"/>
        <v>846759.37</v>
      </c>
      <c r="F141" s="61">
        <f t="shared" si="1"/>
        <v>112.04052563182981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G25" sqref="G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t="s">
        <v>3653</v>
      </c>
      <c r="C1" s="268" t="s">
        <v>33</v>
      </c>
      <c r="D1" s="323">
        <v>21</v>
      </c>
      <c r="E1" s="268" t="s">
        <v>57</v>
      </c>
      <c r="F1" s="324" t="s">
        <v>3654</v>
      </c>
    </row>
    <row r="2" spans="1:24" ht="50.1" customHeight="1" x14ac:dyDescent="0.2">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14036.7</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0</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14036.7</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14036.7</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0</v>
      </c>
      <c r="E25" s="199">
        <v>14036.7</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t="s">
        <v>3653</v>
      </c>
      <c r="C1" s="268" t="s">
        <v>33</v>
      </c>
      <c r="D1" s="323">
        <v>21</v>
      </c>
      <c r="E1" s="268" t="s">
        <v>57</v>
      </c>
      <c r="F1" s="324" t="s">
        <v>3654</v>
      </c>
    </row>
    <row r="2" spans="1:24" ht="50.1" customHeight="1" x14ac:dyDescent="0.2">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71523.37</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874049.09999999974</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839601.82999999984</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657683.61</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180504.56</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935.96</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477.7</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19075.5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244.2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244.2</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15127.57</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872909.03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840381.53</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650346.98</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185043.07</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1003.94</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3987.54</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19075.900000000001</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244.2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244.2</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13207.4</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72663.439999999711</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4361.34</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4361.34</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4154.82</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4154.82</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206.52</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7.96</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198.56</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68302.099999999991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65383.56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2918.54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3035</v>
      </c>
      <c r="B1" s="383"/>
      <c r="C1" s="383"/>
      <c r="D1" s="383"/>
      <c r="E1" s="51" t="s">
        <v>3182</v>
      </c>
      <c r="F1" s="51"/>
      <c r="G1" s="51"/>
      <c r="H1" s="51"/>
      <c r="I1" s="51"/>
      <c r="J1" s="51"/>
      <c r="K1" s="51"/>
      <c r="L1" s="51"/>
      <c r="M1" s="51"/>
      <c r="N1" s="51"/>
      <c r="O1" s="51"/>
      <c r="P1" s="51"/>
    </row>
    <row r="2" spans="1:17" ht="37.5" customHeight="1" x14ac:dyDescent="0.2">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30291</v>
      </c>
      <c r="P3" s="51"/>
    </row>
    <row r="4" spans="1:17" ht="19.5" customHeight="1" x14ac:dyDescent="0.2">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3216</v>
      </c>
      <c r="B23" s="387"/>
      <c r="C23" s="388"/>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3433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marijavukonic.risnjak@gmail.com</cp:lastModifiedBy>
  <cp:lastPrinted>2026-01-27T13:07:12Z</cp:lastPrinted>
  <dcterms:created xsi:type="dcterms:W3CDTF">2022-04-01T05:14:30Z</dcterms:created>
  <dcterms:modified xsi:type="dcterms:W3CDTF">2026-02-02T09:56:24Z</dcterms:modified>
</cp:coreProperties>
</file>